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38220" windowHeight="18015" activeTab="0"/>
  </bookViews>
  <sheets>
    <sheet name="Политехник Тр М" sheetId="1" r:id="rId1"/>
    <sheet name="Политехник Тр Ж" sheetId="2" r:id="rId2"/>
    <sheet name="Политехник Тр сводная" sheetId="3" r:id="rId3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<sst xmlns="http://schemas.openxmlformats.org/spreadsheetml/2006/main" count="583" uniqueCount="50">
  <si>
    <t>Результаты Второго этапа Кубка Санкт-Петербурга по скалолазанию среди альпинистов на трудность</t>
  </si>
  <si>
    <t>Место</t>
  </si>
  <si>
    <t>Разряд</t>
  </si>
  <si>
    <t>Клуб</t>
  </si>
  <si>
    <t>МС</t>
  </si>
  <si>
    <t>Красноярск</t>
  </si>
  <si>
    <t>Топ</t>
  </si>
  <si>
    <t>Крюконоги</t>
  </si>
  <si>
    <t>II*</t>
  </si>
  <si>
    <t>Технолог</t>
  </si>
  <si>
    <t>I</t>
  </si>
  <si>
    <t>37+</t>
  </si>
  <si>
    <t>КМС</t>
  </si>
  <si>
    <t>Политехник</t>
  </si>
  <si>
    <t>35+</t>
  </si>
  <si>
    <t>ЛЭТИ</t>
  </si>
  <si>
    <t>III*</t>
  </si>
  <si>
    <t>Штурм</t>
  </si>
  <si>
    <t>I*</t>
  </si>
  <si>
    <t>II</t>
  </si>
  <si>
    <t>Москва</t>
  </si>
  <si>
    <t>Барс</t>
  </si>
  <si>
    <t>38+</t>
  </si>
  <si>
    <t>III</t>
  </si>
  <si>
    <t>КМС*</t>
  </si>
  <si>
    <t>ИВТОБ</t>
  </si>
  <si>
    <t>36+</t>
  </si>
  <si>
    <t>31+</t>
  </si>
  <si>
    <t>25+</t>
  </si>
  <si>
    <t>22+</t>
  </si>
  <si>
    <t>32+</t>
  </si>
  <si>
    <t>23+</t>
  </si>
  <si>
    <t>б / р</t>
  </si>
  <si>
    <t>Военмех</t>
  </si>
  <si>
    <t>26+</t>
  </si>
  <si>
    <t>лично</t>
  </si>
  <si>
    <t>Горняк</t>
  </si>
  <si>
    <t>39+</t>
  </si>
  <si>
    <t>30+</t>
  </si>
  <si>
    <t>40+</t>
  </si>
  <si>
    <t>42+</t>
  </si>
  <si>
    <t>33+</t>
  </si>
  <si>
    <t>28+</t>
  </si>
  <si>
    <t>27+</t>
  </si>
  <si>
    <t>ОГК</t>
  </si>
  <si>
    <t>б \ р</t>
  </si>
  <si>
    <t>20+</t>
  </si>
  <si>
    <t>17+</t>
  </si>
  <si>
    <t>15+</t>
  </si>
  <si>
    <t>в/к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</si>
</sst>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4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9DAF8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AD1DC"/>
        <bgColor indexed="64"/>
      </patternFill>
    </fill>
    <fill>
      <patternFill patternType="solid">
        <fgColor rgb="FFD9D2E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0" xfId="0" applyFont="1" applyAlignment="1">
      <alignment/>
    </xf>
    <xf numFmtId="0" fontId="38" fillId="0" borderId="0" xfId="0" applyFont="1" applyAlignment="1">
      <alignment horizontal="center"/>
    </xf>
    <xf numFmtId="0" fontId="37" fillId="0" borderId="0" xfId="0" applyFont="1" applyAlignment="1">
      <alignment/>
    </xf>
    <xf numFmtId="0" fontId="37" fillId="33" borderId="0" xfId="0" applyFont="1" applyFill="1" applyAlignment="1">
      <alignment horizontal="center"/>
    </xf>
    <xf numFmtId="0" fontId="37" fillId="34" borderId="0" xfId="0" applyFont="1" applyFill="1" applyAlignment="1">
      <alignment horizontal="center"/>
    </xf>
    <xf numFmtId="0" fontId="37" fillId="35" borderId="0" xfId="0" applyFont="1" applyFill="1" applyAlignment="1">
      <alignment horizontal="center"/>
    </xf>
    <xf numFmtId="0" fontId="37" fillId="36" borderId="0" xfId="0" applyFont="1" applyFill="1" applyAlignment="1">
      <alignment horizontal="center"/>
    </xf>
    <xf numFmtId="0" fontId="37" fillId="0" borderId="10" xfId="0" applyFont="1" applyBorder="1" applyAlignment="1">
      <alignment horizontal="center"/>
    </xf>
    <xf numFmtId="0" fontId="37" fillId="0" borderId="11" xfId="0" applyFont="1" applyBorder="1" applyAlignment="1">
      <alignment/>
    </xf>
    <xf numFmtId="0" fontId="37" fillId="0" borderId="12" xfId="0" applyFont="1" applyBorder="1" applyAlignment="1">
      <alignment horizontal="center"/>
    </xf>
    <xf numFmtId="0" fontId="37" fillId="33" borderId="13" xfId="0" applyFont="1" applyFill="1" applyBorder="1" applyAlignment="1">
      <alignment horizontal="center"/>
    </xf>
    <xf numFmtId="0" fontId="37" fillId="33" borderId="10" xfId="0" applyFont="1" applyFill="1" applyBorder="1" applyAlignment="1">
      <alignment horizontal="center"/>
    </xf>
    <xf numFmtId="0" fontId="37" fillId="34" borderId="10" xfId="0" applyFont="1" applyFill="1" applyBorder="1" applyAlignment="1">
      <alignment horizontal="center"/>
    </xf>
    <xf numFmtId="0" fontId="37" fillId="35" borderId="10" xfId="0" applyFont="1" applyFill="1" applyBorder="1" applyAlignment="1">
      <alignment horizontal="center"/>
    </xf>
    <xf numFmtId="0" fontId="37" fillId="36" borderId="10" xfId="0" applyFont="1" applyFill="1" applyBorder="1" applyAlignment="1">
      <alignment horizontal="center"/>
    </xf>
    <xf numFmtId="0" fontId="39" fillId="0" borderId="11" xfId="0" applyFont="1" applyBorder="1" applyAlignment="1">
      <alignment/>
    </xf>
    <xf numFmtId="0" fontId="39" fillId="0" borderId="12" xfId="0" applyFont="1" applyBorder="1" applyAlignment="1">
      <alignment horizontal="center"/>
    </xf>
    <xf numFmtId="0" fontId="40" fillId="0" borderId="12" xfId="0" applyFont="1" applyBorder="1" applyAlignment="1">
      <alignment/>
    </xf>
    <xf numFmtId="20" fontId="37" fillId="36" borderId="10" xfId="0" applyNumberFormat="1" applyFont="1" applyFill="1" applyBorder="1" applyAlignment="1">
      <alignment horizontal="center"/>
    </xf>
    <xf numFmtId="0" fontId="40" fillId="0" borderId="12" xfId="0" applyFont="1" applyBorder="1" applyAlignment="1">
      <alignment horizontal="center"/>
    </xf>
    <xf numFmtId="0" fontId="37" fillId="0" borderId="12" xfId="0" applyFont="1" applyBorder="1" applyAlignment="1">
      <alignment/>
    </xf>
    <xf numFmtId="0" fontId="41" fillId="0" borderId="12" xfId="0" applyFont="1" applyBorder="1" applyAlignment="1">
      <alignment/>
    </xf>
    <xf numFmtId="0" fontId="41" fillId="0" borderId="12" xfId="0" applyFont="1" applyBorder="1" applyAlignment="1">
      <alignment horizontal="center"/>
    </xf>
    <xf numFmtId="0" fontId="37" fillId="35" borderId="0" xfId="0" applyFont="1" applyFill="1" applyAlignment="1">
      <alignment horizontal="center"/>
    </xf>
    <xf numFmtId="0" fontId="37" fillId="0" borderId="0" xfId="0" applyFont="1" applyAlignment="1">
      <alignment/>
    </xf>
    <xf numFmtId="0" fontId="37" fillId="36" borderId="0" xfId="0" applyFont="1" applyFill="1" applyAlignment="1">
      <alignment horizontal="center"/>
    </xf>
    <xf numFmtId="0" fontId="37" fillId="0" borderId="10" xfId="0" applyFont="1" applyBorder="1" applyAlignment="1">
      <alignment/>
    </xf>
    <xf numFmtId="0" fontId="37" fillId="0" borderId="14" xfId="0" applyFont="1" applyBorder="1" applyAlignment="1">
      <alignment horizontal="center"/>
    </xf>
    <xf numFmtId="0" fontId="39" fillId="0" borderId="12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1"/>
  <sheetViews>
    <sheetView tabSelected="1" zoomScalePageLayoutView="0" workbookViewId="0" topLeftCell="A1">
      <selection activeCell="V27" sqref="V27"/>
    </sheetView>
  </sheetViews>
  <sheetFormatPr defaultColWidth="9.140625" defaultRowHeight="15"/>
  <cols>
    <col min="1" max="1" width="6.57421875" style="0" customWidth="1"/>
    <col min="2" max="2" width="31.8515625" style="0" customWidth="1"/>
    <col min="3" max="3" width="6.8515625" style="0" customWidth="1"/>
    <col min="4" max="4" width="13.7109375" style="0" customWidth="1"/>
  </cols>
  <sheetData>
    <row r="1" spans="1:15" ht="18.75">
      <c r="A1" s="1">
        <f>_xlfn.IFERROR(__xludf.DUMMYFUNCTION("IMPORTRANGE(""https://docs.google.com/spreadsheets/d/1EH9gZ5n7bK2iI1R_UResTi_sEOaaHZpwLfXbZigQYww/edit#gid=1569085308&amp;range"",""'Спортсмены М'!A1:R197"")"),"")</f>
      </c>
      <c r="B1" s="2" t="s">
        <v>0</v>
      </c>
      <c r="C1" s="3"/>
      <c r="D1" s="3"/>
      <c r="E1" s="3"/>
      <c r="F1" s="3"/>
      <c r="G1" s="3"/>
      <c r="H1" s="3"/>
      <c r="I1" s="1"/>
      <c r="J1" s="1"/>
      <c r="K1" s="1"/>
      <c r="L1" s="1"/>
      <c r="M1" s="1"/>
      <c r="N1" s="1"/>
      <c r="O1" s="1"/>
    </row>
    <row r="2" spans="1:15" ht="15">
      <c r="A2" s="1"/>
      <c r="B2" s="4" t="str">
        <f>_xlfn.IFERROR(__xludf.DUMMYFUNCTION("""COMPUTED_VALUE"""),"Спортсмены Мужчины")</f>
        <v>Спортсмены Мужчины</v>
      </c>
      <c r="C2" s="1"/>
      <c r="D2" s="1"/>
      <c r="E2" s="5"/>
      <c r="F2" s="5" t="str">
        <f>_xlfn.IFERROR(__xludf.DUMMYFUNCTION("""COMPUTED_VALUE"""),"Трасса №1")</f>
        <v>Трасса №1</v>
      </c>
      <c r="G2" s="5"/>
      <c r="H2" s="6"/>
      <c r="I2" s="6" t="str">
        <f>_xlfn.IFERROR(__xludf.DUMMYFUNCTION("""COMPUTED_VALUE"""),"Трасса №2")</f>
        <v>Трасса №2</v>
      </c>
      <c r="J2" s="6"/>
      <c r="K2" s="7" t="str">
        <f>_xlfn.IFERROR(__xludf.DUMMYFUNCTION("""COMPUTED_VALUE"""),"Итог")</f>
        <v>Итог</v>
      </c>
      <c r="L2" s="7"/>
      <c r="M2" s="8" t="str">
        <f>_xlfn.IFERROR(__xludf.DUMMYFUNCTION("""COMPUTED_VALUE"""),"Финал")</f>
        <v>Финал</v>
      </c>
      <c r="N2" s="8"/>
      <c r="O2" s="8"/>
    </row>
    <row r="3" spans="1:15" ht="15">
      <c r="A3" s="9" t="s">
        <v>1</v>
      </c>
      <c r="B3" s="10" t="str">
        <f>_xlfn.IFERROR(__xludf.DUMMYFUNCTION("""COMPUTED_VALUE"""),"ФИО")</f>
        <v>ФИО</v>
      </c>
      <c r="C3" s="11" t="s">
        <v>2</v>
      </c>
      <c r="D3" s="11" t="s">
        <v>3</v>
      </c>
      <c r="E3" s="12" t="str">
        <f>_xlfn.IFERROR(__xludf.DUMMYFUNCTION("""COMPUTED_VALUE"""),"трасса 1")</f>
        <v>трасса 1</v>
      </c>
      <c r="F3" s="13" t="str">
        <f>_xlfn.IFERROR(__xludf.DUMMYFUNCTION("""COMPUTED_VALUE"""),"место")</f>
        <v>место</v>
      </c>
      <c r="G3" s="13" t="str">
        <f>_xlfn.IFERROR(__xludf.DUMMYFUNCTION("""COMPUTED_VALUE"""),"баллы")</f>
        <v>баллы</v>
      </c>
      <c r="H3" s="14" t="str">
        <f>_xlfn.IFERROR(__xludf.DUMMYFUNCTION("""COMPUTED_VALUE"""),"трасса 2")</f>
        <v>трасса 2</v>
      </c>
      <c r="I3" s="14" t="str">
        <f>_xlfn.IFERROR(__xludf.DUMMYFUNCTION("""COMPUTED_VALUE"""),"место")</f>
        <v>место</v>
      </c>
      <c r="J3" s="14" t="str">
        <f>_xlfn.IFERROR(__xludf.DUMMYFUNCTION("""COMPUTED_VALUE"""),"баллы")</f>
        <v>баллы</v>
      </c>
      <c r="K3" s="15" t="str">
        <f>_xlfn.IFERROR(__xludf.DUMMYFUNCTION("""COMPUTED_VALUE"""),"баллы")</f>
        <v>баллы</v>
      </c>
      <c r="L3" s="15" t="str">
        <f>_xlfn.IFERROR(__xludf.DUMMYFUNCTION("""COMPUTED_VALUE"""),"место")</f>
        <v>место</v>
      </c>
      <c r="M3" s="16" t="str">
        <f>_xlfn.IFERROR(__xludf.DUMMYFUNCTION("""COMPUTED_VALUE"""),"трасса 1")</f>
        <v>трасса 1</v>
      </c>
      <c r="N3" s="16" t="str">
        <f>_xlfn.IFERROR(__xludf.DUMMYFUNCTION("""COMPUTED_VALUE"""),"время")</f>
        <v>время</v>
      </c>
      <c r="O3" s="16" t="str">
        <f>_xlfn.IFERROR(__xludf.DUMMYFUNCTION("""COMPUTED_VALUE"""),"место")</f>
        <v>место</v>
      </c>
    </row>
    <row r="4" spans="1:15" ht="15">
      <c r="A4" s="9">
        <f>_xlfn.IFERROR(__xludf.DUMMYFUNCTION("""COMPUTED_VALUE"""),1)</f>
        <v>1</v>
      </c>
      <c r="B4" s="17" t="str">
        <f>_xlfn.IFERROR(__xludf.DUMMYFUNCTION("""COMPUTED_VALUE"""),"Мухаметзянов Ратмир")</f>
        <v>Мухаметзянов Ратмир</v>
      </c>
      <c r="C4" s="18" t="s">
        <v>4</v>
      </c>
      <c r="D4" s="19" t="s">
        <v>5</v>
      </c>
      <c r="E4" s="12" t="s">
        <v>6</v>
      </c>
      <c r="F4" s="13">
        <f>_xlfn.IFERROR(__xludf.DUMMYFUNCTION("""COMPUTED_VALUE"""),1)</f>
        <v>1</v>
      </c>
      <c r="G4" s="13">
        <f>_xlfn.IFERROR(__xludf.DUMMYFUNCTION("""COMPUTED_VALUE"""),8.5)</f>
        <v>8.5</v>
      </c>
      <c r="H4" s="14" t="s">
        <v>6</v>
      </c>
      <c r="I4" s="14">
        <v>1</v>
      </c>
      <c r="J4" s="14">
        <f>_xlfn.IFERROR(__xludf.DUMMYFUNCTION("""COMPUTED_VALUE"""),6.5)</f>
        <v>6.5</v>
      </c>
      <c r="K4" s="15">
        <f>_xlfn.IFERROR(__xludf.DUMMYFUNCTION("""COMPUTED_VALUE"""),55.25)</f>
        <v>55.25</v>
      </c>
      <c r="L4" s="15">
        <f>_xlfn.IFERROR(__xludf.DUMMYFUNCTION("""COMPUTED_VALUE"""),1)</f>
        <v>1</v>
      </c>
      <c r="M4" s="16" t="s">
        <v>6</v>
      </c>
      <c r="N4" s="20">
        <f>_xlfn.IFERROR(__xludf.DUMMYFUNCTION("""COMPUTED_VALUE"""),0.0916666666666666)</f>
        <v>0.0916666666666666</v>
      </c>
      <c r="O4" s="16">
        <f>_xlfn.IFERROR(__xludf.DUMMYFUNCTION("""COMPUTED_VALUE"""),1)</f>
        <v>1</v>
      </c>
    </row>
    <row r="5" spans="1:15" ht="15">
      <c r="A5" s="9">
        <f>_xlfn.IFERROR(__xludf.DUMMYFUNCTION("""COMPUTED_VALUE"""),2)</f>
        <v>2</v>
      </c>
      <c r="B5" s="17" t="str">
        <f>_xlfn.IFERROR(__xludf.DUMMYFUNCTION("""COMPUTED_VALUE"""),"Базегский Артем")</f>
        <v>Базегский Артем</v>
      </c>
      <c r="C5" s="18" t="s">
        <v>4</v>
      </c>
      <c r="D5" s="19" t="s">
        <v>7</v>
      </c>
      <c r="E5" s="12" t="s">
        <v>6</v>
      </c>
      <c r="F5" s="13">
        <f>_xlfn.IFERROR(__xludf.DUMMYFUNCTION("""COMPUTED_VALUE"""),1)</f>
        <v>1</v>
      </c>
      <c r="G5" s="13">
        <f>_xlfn.IFERROR(__xludf.DUMMYFUNCTION("""COMPUTED_VALUE"""),8.5)</f>
        <v>8.5</v>
      </c>
      <c r="H5" s="14" t="s">
        <v>6</v>
      </c>
      <c r="I5" s="14">
        <v>1</v>
      </c>
      <c r="J5" s="14">
        <f>_xlfn.IFERROR(__xludf.DUMMYFUNCTION("""COMPUTED_VALUE"""),6.5)</f>
        <v>6.5</v>
      </c>
      <c r="K5" s="15">
        <f>_xlfn.IFERROR(__xludf.DUMMYFUNCTION("""COMPUTED_VALUE"""),55.25)</f>
        <v>55.25</v>
      </c>
      <c r="L5" s="15">
        <f>_xlfn.IFERROR(__xludf.DUMMYFUNCTION("""COMPUTED_VALUE"""),1)</f>
        <v>1</v>
      </c>
      <c r="M5" s="16" t="s">
        <v>6</v>
      </c>
      <c r="N5" s="20">
        <f>_xlfn.IFERROR(__xludf.DUMMYFUNCTION("""COMPUTED_VALUE"""),0.115277777777777)</f>
        <v>0.115277777777777</v>
      </c>
      <c r="O5" s="16">
        <f>_xlfn.IFERROR(__xludf.DUMMYFUNCTION("""COMPUTED_VALUE"""),2)</f>
        <v>2</v>
      </c>
    </row>
    <row r="6" spans="1:15" ht="15">
      <c r="A6" s="9">
        <f>_xlfn.IFERROR(__xludf.DUMMYFUNCTION("""COMPUTED_VALUE"""),3)</f>
        <v>3</v>
      </c>
      <c r="B6" s="17" t="str">
        <f>_xlfn.IFERROR(__xludf.DUMMYFUNCTION("""COMPUTED_VALUE"""),"Власов Денис Михайлович")</f>
        <v>Власов Денис Михайлович</v>
      </c>
      <c r="C6" s="21" t="s">
        <v>8</v>
      </c>
      <c r="D6" s="19" t="s">
        <v>9</v>
      </c>
      <c r="E6" s="12" t="s">
        <v>6</v>
      </c>
      <c r="F6" s="13">
        <f>_xlfn.IFERROR(__xludf.DUMMYFUNCTION("""COMPUTED_VALUE"""),1)</f>
        <v>1</v>
      </c>
      <c r="G6" s="13">
        <f>_xlfn.IFERROR(__xludf.DUMMYFUNCTION("""COMPUTED_VALUE"""),8.5)</f>
        <v>8.5</v>
      </c>
      <c r="H6" s="14" t="s">
        <v>6</v>
      </c>
      <c r="I6" s="14">
        <v>1</v>
      </c>
      <c r="J6" s="14">
        <f>_xlfn.IFERROR(__xludf.DUMMYFUNCTION("""COMPUTED_VALUE"""),6.5)</f>
        <v>6.5</v>
      </c>
      <c r="K6" s="15">
        <f>_xlfn.IFERROR(__xludf.DUMMYFUNCTION("""COMPUTED_VALUE"""),55.25)</f>
        <v>55.25</v>
      </c>
      <c r="L6" s="15">
        <f>_xlfn.IFERROR(__xludf.DUMMYFUNCTION("""COMPUTED_VALUE"""),1)</f>
        <v>1</v>
      </c>
      <c r="M6" s="16" t="s">
        <v>6</v>
      </c>
      <c r="N6" s="20">
        <f>_xlfn.IFERROR(__xludf.DUMMYFUNCTION("""COMPUTED_VALUE"""),0.125694444444444)</f>
        <v>0.125694444444444</v>
      </c>
      <c r="O6" s="16">
        <f>_xlfn.IFERROR(__xludf.DUMMYFUNCTION("""COMPUTED_VALUE"""),3)</f>
        <v>3</v>
      </c>
    </row>
    <row r="7" spans="1:15" ht="15">
      <c r="A7" s="9">
        <f>_xlfn.IFERROR(__xludf.DUMMYFUNCTION("""COMPUTED_VALUE"""),4)</f>
        <v>4</v>
      </c>
      <c r="B7" s="17" t="str">
        <f>_xlfn.IFERROR(__xludf.DUMMYFUNCTION("""COMPUTED_VALUE"""),"Кожухов Кирилл")</f>
        <v>Кожухов Кирилл</v>
      </c>
      <c r="C7" s="18" t="s">
        <v>10</v>
      </c>
      <c r="D7" s="19" t="s">
        <v>9</v>
      </c>
      <c r="E7" s="12" t="s">
        <v>6</v>
      </c>
      <c r="F7" s="13">
        <f>_xlfn.IFERROR(__xludf.DUMMYFUNCTION("""COMPUTED_VALUE"""),1)</f>
        <v>1</v>
      </c>
      <c r="G7" s="13">
        <f>_xlfn.IFERROR(__xludf.DUMMYFUNCTION("""COMPUTED_VALUE"""),8.5)</f>
        <v>8.5</v>
      </c>
      <c r="H7" s="14" t="s">
        <v>6</v>
      </c>
      <c r="I7" s="14">
        <v>1</v>
      </c>
      <c r="J7" s="14">
        <f>_xlfn.IFERROR(__xludf.DUMMYFUNCTION("""COMPUTED_VALUE"""),6.5)</f>
        <v>6.5</v>
      </c>
      <c r="K7" s="15">
        <f>_xlfn.IFERROR(__xludf.DUMMYFUNCTION("""COMPUTED_VALUE"""),55.25)</f>
        <v>55.25</v>
      </c>
      <c r="L7" s="15">
        <f>_xlfn.IFERROR(__xludf.DUMMYFUNCTION("""COMPUTED_VALUE"""),1)</f>
        <v>1</v>
      </c>
      <c r="M7" s="16" t="s">
        <v>11</v>
      </c>
      <c r="N7" s="20">
        <f>_xlfn.IFERROR(__xludf.DUMMYFUNCTION("""COMPUTED_VALUE"""),0.101388888888888)</f>
        <v>0.101388888888888</v>
      </c>
      <c r="O7" s="16">
        <f>_xlfn.IFERROR(__xludf.DUMMYFUNCTION("""COMPUTED_VALUE"""),4)</f>
        <v>4</v>
      </c>
    </row>
    <row r="8" spans="1:15" ht="15">
      <c r="A8" s="9">
        <f>_xlfn.IFERROR(__xludf.DUMMYFUNCTION("""COMPUTED_VALUE"""),5)</f>
        <v>5</v>
      </c>
      <c r="B8" s="17" t="str">
        <f>_xlfn.IFERROR(__xludf.DUMMYFUNCTION("""COMPUTED_VALUE"""),"Баранов Дмитрий Андреевич")</f>
        <v>Баранов Дмитрий Андреевич</v>
      </c>
      <c r="C8" s="21" t="s">
        <v>12</v>
      </c>
      <c r="D8" s="19" t="s">
        <v>9</v>
      </c>
      <c r="E8" s="12" t="s">
        <v>6</v>
      </c>
      <c r="F8" s="13">
        <f>_xlfn.IFERROR(__xludf.DUMMYFUNCTION("""COMPUTED_VALUE"""),1)</f>
        <v>1</v>
      </c>
      <c r="G8" s="13">
        <f>_xlfn.IFERROR(__xludf.DUMMYFUNCTION("""COMPUTED_VALUE"""),8.5)</f>
        <v>8.5</v>
      </c>
      <c r="H8" s="14" t="s">
        <v>6</v>
      </c>
      <c r="I8" s="14">
        <v>1</v>
      </c>
      <c r="J8" s="14">
        <f>_xlfn.IFERROR(__xludf.DUMMYFUNCTION("""COMPUTED_VALUE"""),6.5)</f>
        <v>6.5</v>
      </c>
      <c r="K8" s="15">
        <f>_xlfn.IFERROR(__xludf.DUMMYFUNCTION("""COMPUTED_VALUE"""),55.25)</f>
        <v>55.25</v>
      </c>
      <c r="L8" s="15">
        <f>_xlfn.IFERROR(__xludf.DUMMYFUNCTION("""COMPUTED_VALUE"""),1)</f>
        <v>1</v>
      </c>
      <c r="M8" s="16">
        <f>_xlfn.IFERROR(__xludf.DUMMYFUNCTION("""COMPUTED_VALUE"""),36)</f>
        <v>36</v>
      </c>
      <c r="N8" s="20">
        <f>_xlfn.IFERROR(__xludf.DUMMYFUNCTION("""COMPUTED_VALUE"""),0.11875)</f>
        <v>0.11875</v>
      </c>
      <c r="O8" s="16">
        <f>_xlfn.IFERROR(__xludf.DUMMYFUNCTION("""COMPUTED_VALUE"""),5)</f>
        <v>5</v>
      </c>
    </row>
    <row r="9" spans="1:15" ht="15">
      <c r="A9" s="9">
        <f>_xlfn.IFERROR(__xludf.DUMMYFUNCTION("""COMPUTED_VALUE"""),6)</f>
        <v>6</v>
      </c>
      <c r="B9" s="17" t="str">
        <f>_xlfn.IFERROR(__xludf.DUMMYFUNCTION("""COMPUTED_VALUE"""),"Рапопорт Дмитрий")</f>
        <v>Рапопорт Дмитрий</v>
      </c>
      <c r="C9" s="18" t="s">
        <v>10</v>
      </c>
      <c r="D9" s="19" t="s">
        <v>13</v>
      </c>
      <c r="E9" s="12" t="s">
        <v>6</v>
      </c>
      <c r="F9" s="13">
        <f>_xlfn.IFERROR(__xludf.DUMMYFUNCTION("""COMPUTED_VALUE"""),1)</f>
        <v>1</v>
      </c>
      <c r="G9" s="13">
        <f>_xlfn.IFERROR(__xludf.DUMMYFUNCTION("""COMPUTED_VALUE"""),8.5)</f>
        <v>8.5</v>
      </c>
      <c r="H9" s="14" t="s">
        <v>6</v>
      </c>
      <c r="I9" s="14">
        <v>1</v>
      </c>
      <c r="J9" s="14">
        <f>_xlfn.IFERROR(__xludf.DUMMYFUNCTION("""COMPUTED_VALUE"""),6.5)</f>
        <v>6.5</v>
      </c>
      <c r="K9" s="15">
        <f>_xlfn.IFERROR(__xludf.DUMMYFUNCTION("""COMPUTED_VALUE"""),55.25)</f>
        <v>55.25</v>
      </c>
      <c r="L9" s="15">
        <f>_xlfn.IFERROR(__xludf.DUMMYFUNCTION("""COMPUTED_VALUE"""),1)</f>
        <v>1</v>
      </c>
      <c r="M9" s="16" t="s">
        <v>14</v>
      </c>
      <c r="N9" s="20">
        <f>_xlfn.IFERROR(__xludf.DUMMYFUNCTION("""COMPUTED_VALUE"""),0.148611111111111)</f>
        <v>0.148611111111111</v>
      </c>
      <c r="O9" s="16">
        <f>_xlfn.IFERROR(__xludf.DUMMYFUNCTION("""COMPUTED_VALUE"""),6)</f>
        <v>6</v>
      </c>
    </row>
    <row r="10" spans="1:15" ht="15">
      <c r="A10" s="9">
        <f>_xlfn.IFERROR(__xludf.DUMMYFUNCTION("""COMPUTED_VALUE"""),7)</f>
        <v>7</v>
      </c>
      <c r="B10" s="17" t="str">
        <f>_xlfn.IFERROR(__xludf.DUMMYFUNCTION("""COMPUTED_VALUE"""),"Соловей Алексей Игоревич")</f>
        <v>Соловей Алексей Игоревич</v>
      </c>
      <c r="C10" s="21" t="s">
        <v>12</v>
      </c>
      <c r="D10" s="19" t="s">
        <v>15</v>
      </c>
      <c r="E10" s="12" t="s">
        <v>6</v>
      </c>
      <c r="F10" s="13">
        <f>_xlfn.IFERROR(__xludf.DUMMYFUNCTION("""COMPUTED_VALUE"""),1)</f>
        <v>1</v>
      </c>
      <c r="G10" s="13">
        <f>_xlfn.IFERROR(__xludf.DUMMYFUNCTION("""COMPUTED_VALUE"""),8.5)</f>
        <v>8.5</v>
      </c>
      <c r="H10" s="14" t="s">
        <v>6</v>
      </c>
      <c r="I10" s="14">
        <v>1</v>
      </c>
      <c r="J10" s="14">
        <f>_xlfn.IFERROR(__xludf.DUMMYFUNCTION("""COMPUTED_VALUE"""),6.5)</f>
        <v>6.5</v>
      </c>
      <c r="K10" s="15">
        <f>_xlfn.IFERROR(__xludf.DUMMYFUNCTION("""COMPUTED_VALUE"""),55.25)</f>
        <v>55.25</v>
      </c>
      <c r="L10" s="15">
        <f>_xlfn.IFERROR(__xludf.DUMMYFUNCTION("""COMPUTED_VALUE"""),1)</f>
        <v>1</v>
      </c>
      <c r="M10" s="16">
        <f>_xlfn.IFERROR(__xludf.DUMMYFUNCTION("""COMPUTED_VALUE"""),35)</f>
        <v>35</v>
      </c>
      <c r="N10" s="20">
        <f>_xlfn.IFERROR(__xludf.DUMMYFUNCTION("""COMPUTED_VALUE"""),0.118055555555555)</f>
        <v>0.118055555555555</v>
      </c>
      <c r="O10" s="16">
        <f>_xlfn.IFERROR(__xludf.DUMMYFUNCTION("""COMPUTED_VALUE"""),7)</f>
        <v>7</v>
      </c>
    </row>
    <row r="11" spans="1:15" ht="15">
      <c r="A11" s="9">
        <f>_xlfn.IFERROR(__xludf.DUMMYFUNCTION("""COMPUTED_VALUE"""),8)</f>
        <v>8</v>
      </c>
      <c r="B11" s="17" t="str">
        <f>_xlfn.IFERROR(__xludf.DUMMYFUNCTION("""COMPUTED_VALUE"""),"Курдюбов Андрей Сергеевич")</f>
        <v>Курдюбов Андрей Сергеевич</v>
      </c>
      <c r="C11" s="21" t="s">
        <v>16</v>
      </c>
      <c r="D11" s="19" t="s">
        <v>17</v>
      </c>
      <c r="E11" s="12" t="s">
        <v>6</v>
      </c>
      <c r="F11" s="13">
        <f>_xlfn.IFERROR(__xludf.DUMMYFUNCTION("""COMPUTED_VALUE"""),1)</f>
        <v>1</v>
      </c>
      <c r="G11" s="13">
        <f>_xlfn.IFERROR(__xludf.DUMMYFUNCTION("""COMPUTED_VALUE"""),8.5)</f>
        <v>8.5</v>
      </c>
      <c r="H11" s="14" t="s">
        <v>6</v>
      </c>
      <c r="I11" s="14">
        <v>1</v>
      </c>
      <c r="J11" s="14">
        <f>_xlfn.IFERROR(__xludf.DUMMYFUNCTION("""COMPUTED_VALUE"""),6.5)</f>
        <v>6.5</v>
      </c>
      <c r="K11" s="15">
        <f>_xlfn.IFERROR(__xludf.DUMMYFUNCTION("""COMPUTED_VALUE"""),55.25)</f>
        <v>55.25</v>
      </c>
      <c r="L11" s="15">
        <f>_xlfn.IFERROR(__xludf.DUMMYFUNCTION("""COMPUTED_VALUE"""),1)</f>
        <v>1</v>
      </c>
      <c r="M11" s="16">
        <f>_xlfn.IFERROR(__xludf.DUMMYFUNCTION("""COMPUTED_VALUE"""),35)</f>
        <v>35</v>
      </c>
      <c r="N11" s="20">
        <f>_xlfn.IFERROR(__xludf.DUMMYFUNCTION("""COMPUTED_VALUE"""),0.129861111111111)</f>
        <v>0.129861111111111</v>
      </c>
      <c r="O11" s="16">
        <f>_xlfn.IFERROR(__xludf.DUMMYFUNCTION("""COMPUTED_VALUE"""),8)</f>
        <v>8</v>
      </c>
    </row>
    <row r="12" spans="1:15" ht="15">
      <c r="A12" s="9">
        <f>_xlfn.IFERROR(__xludf.DUMMYFUNCTION("""COMPUTED_VALUE"""),9)</f>
        <v>9</v>
      </c>
      <c r="B12" s="17" t="str">
        <f>_xlfn.IFERROR(__xludf.DUMMYFUNCTION("""COMPUTED_VALUE"""),"Иванов Александр Сергеевич")</f>
        <v>Иванов Александр Сергеевич</v>
      </c>
      <c r="C12" s="21" t="s">
        <v>4</v>
      </c>
      <c r="D12" s="19" t="s">
        <v>9</v>
      </c>
      <c r="E12" s="12" t="s">
        <v>6</v>
      </c>
      <c r="F12" s="13">
        <f>_xlfn.IFERROR(__xludf.DUMMYFUNCTION("""COMPUTED_VALUE"""),1)</f>
        <v>1</v>
      </c>
      <c r="G12" s="13">
        <f>_xlfn.IFERROR(__xludf.DUMMYFUNCTION("""COMPUTED_VALUE"""),8.5)</f>
        <v>8.5</v>
      </c>
      <c r="H12" s="14" t="s">
        <v>6</v>
      </c>
      <c r="I12" s="14">
        <v>1</v>
      </c>
      <c r="J12" s="14">
        <f>_xlfn.IFERROR(__xludf.DUMMYFUNCTION("""COMPUTED_VALUE"""),6.5)</f>
        <v>6.5</v>
      </c>
      <c r="K12" s="15">
        <f>_xlfn.IFERROR(__xludf.DUMMYFUNCTION("""COMPUTED_VALUE"""),55.25)</f>
        <v>55.25</v>
      </c>
      <c r="L12" s="15">
        <f>_xlfn.IFERROR(__xludf.DUMMYFUNCTION("""COMPUTED_VALUE"""),1)</f>
        <v>1</v>
      </c>
      <c r="M12" s="16">
        <f>_xlfn.IFERROR(__xludf.DUMMYFUNCTION("""COMPUTED_VALUE"""),29)</f>
        <v>29</v>
      </c>
      <c r="N12" s="20">
        <f>_xlfn.IFERROR(__xludf.DUMMYFUNCTION("""COMPUTED_VALUE"""),0.0972222222222222)</f>
        <v>0.0972222222222222</v>
      </c>
      <c r="O12" s="16">
        <f>_xlfn.IFERROR(__xludf.DUMMYFUNCTION("""COMPUTED_VALUE"""),9)</f>
        <v>9</v>
      </c>
    </row>
    <row r="13" spans="1:15" ht="15">
      <c r="A13" s="9">
        <f>_xlfn.IFERROR(__xludf.DUMMYFUNCTION("""COMPUTED_VALUE"""),10)</f>
        <v>10</v>
      </c>
      <c r="B13" s="17" t="str">
        <f>_xlfn.IFERROR(__xludf.DUMMYFUNCTION("""COMPUTED_VALUE"""),"Зубов Антон Анатольевич")</f>
        <v>Зубов Антон Анатольевич</v>
      </c>
      <c r="C13" s="21" t="s">
        <v>18</v>
      </c>
      <c r="D13" s="19" t="s">
        <v>17</v>
      </c>
      <c r="E13" s="12" t="s">
        <v>6</v>
      </c>
      <c r="F13" s="13">
        <f>_xlfn.IFERROR(__xludf.DUMMYFUNCTION("""COMPUTED_VALUE"""),1)</f>
        <v>1</v>
      </c>
      <c r="G13" s="13">
        <f>_xlfn.IFERROR(__xludf.DUMMYFUNCTION("""COMPUTED_VALUE"""),8.5)</f>
        <v>8.5</v>
      </c>
      <c r="H13" s="14" t="s">
        <v>6</v>
      </c>
      <c r="I13" s="14">
        <v>1</v>
      </c>
      <c r="J13" s="14">
        <f>_xlfn.IFERROR(__xludf.DUMMYFUNCTION("""COMPUTED_VALUE"""),6.5)</f>
        <v>6.5</v>
      </c>
      <c r="K13" s="15">
        <f>_xlfn.IFERROR(__xludf.DUMMYFUNCTION("""COMPUTED_VALUE"""),55.25)</f>
        <v>55.25</v>
      </c>
      <c r="L13" s="15">
        <f>_xlfn.IFERROR(__xludf.DUMMYFUNCTION("""COMPUTED_VALUE"""),1)</f>
        <v>1</v>
      </c>
      <c r="M13" s="16">
        <f>_xlfn.IFERROR(__xludf.DUMMYFUNCTION("""COMPUTED_VALUE"""),29)</f>
        <v>29</v>
      </c>
      <c r="N13" s="20">
        <f>_xlfn.IFERROR(__xludf.DUMMYFUNCTION("""COMPUTED_VALUE"""),0.121527777777777)</f>
        <v>0.121527777777777</v>
      </c>
      <c r="O13" s="16">
        <f>_xlfn.IFERROR(__xludf.DUMMYFUNCTION("""COMPUTED_VALUE"""),10)</f>
        <v>10</v>
      </c>
    </row>
    <row r="14" spans="1:15" ht="15">
      <c r="A14" s="9">
        <f>_xlfn.IFERROR(__xludf.DUMMYFUNCTION("""COMPUTED_VALUE"""),11)</f>
        <v>11</v>
      </c>
      <c r="B14" s="10" t="str">
        <f>_xlfn.IFERROR(__xludf.DUMMYFUNCTION("""COMPUTED_VALUE"""),"Зубовский Алексей Андреевич")</f>
        <v>Зубовский Алексей Андреевич</v>
      </c>
      <c r="C14" s="11" t="s">
        <v>19</v>
      </c>
      <c r="D14" s="22" t="s">
        <v>17</v>
      </c>
      <c r="E14" s="12" t="s">
        <v>6</v>
      </c>
      <c r="F14" s="13">
        <f>_xlfn.IFERROR(__xludf.DUMMYFUNCTION("""COMPUTED_VALUE"""),1)</f>
        <v>1</v>
      </c>
      <c r="G14" s="13">
        <f>_xlfn.IFERROR(__xludf.DUMMYFUNCTION("""COMPUTED_VALUE"""),8.5)</f>
        <v>8.5</v>
      </c>
      <c r="H14" s="14">
        <f>_xlfn.IFERROR(__xludf.DUMMYFUNCTION("""COMPUTED_VALUE"""),39)</f>
        <v>39</v>
      </c>
      <c r="I14" s="14">
        <f>_xlfn.IFERROR(__xludf.DUMMYFUNCTION("""COMPUTED_VALUE"""),14)</f>
        <v>14</v>
      </c>
      <c r="J14" s="14">
        <f>_xlfn.IFERROR(__xludf.DUMMYFUNCTION("""COMPUTED_VALUE"""),15)</f>
        <v>15</v>
      </c>
      <c r="K14" s="15">
        <f>_xlfn.IFERROR(__xludf.DUMMYFUNCTION("""COMPUTED_VALUE"""),127.5)</f>
        <v>127.5</v>
      </c>
      <c r="L14" s="15">
        <f>_xlfn.IFERROR(__xludf.DUMMYFUNCTION("""COMPUTED_VALUE"""),11)</f>
        <v>11</v>
      </c>
      <c r="M14" s="16"/>
      <c r="N14" s="16"/>
      <c r="O14" s="16">
        <f>_xlfn.IFERROR(__xludf.DUMMYFUNCTION("""COMPUTED_VALUE"""),"")</f>
      </c>
    </row>
    <row r="15" spans="1:15" ht="15">
      <c r="A15" s="9">
        <v>11</v>
      </c>
      <c r="B15" s="10" t="str">
        <f>_xlfn.IFERROR(__xludf.DUMMYFUNCTION("""COMPUTED_VALUE"""),"Лебедев Роман Владимирович")</f>
        <v>Лебедев Роман Владимирович</v>
      </c>
      <c r="C15" s="11" t="s">
        <v>8</v>
      </c>
      <c r="D15" s="22" t="s">
        <v>17</v>
      </c>
      <c r="E15" s="12" t="s">
        <v>6</v>
      </c>
      <c r="F15" s="13">
        <f>_xlfn.IFERROR(__xludf.DUMMYFUNCTION("""COMPUTED_VALUE"""),1)</f>
        <v>1</v>
      </c>
      <c r="G15" s="13">
        <f>_xlfn.IFERROR(__xludf.DUMMYFUNCTION("""COMPUTED_VALUE"""),8.5)</f>
        <v>8.5</v>
      </c>
      <c r="H15" s="14">
        <f>_xlfn.IFERROR(__xludf.DUMMYFUNCTION("""COMPUTED_VALUE"""),39)</f>
        <v>39</v>
      </c>
      <c r="I15" s="14">
        <f>_xlfn.IFERROR(__xludf.DUMMYFUNCTION("""COMPUTED_VALUE"""),14)</f>
        <v>14</v>
      </c>
      <c r="J15" s="14">
        <f>_xlfn.IFERROR(__xludf.DUMMYFUNCTION("""COMPUTED_VALUE"""),15)</f>
        <v>15</v>
      </c>
      <c r="K15" s="15">
        <f>_xlfn.IFERROR(__xludf.DUMMYFUNCTION("""COMPUTED_VALUE"""),127.5)</f>
        <v>127.5</v>
      </c>
      <c r="L15" s="15">
        <f>_xlfn.IFERROR(__xludf.DUMMYFUNCTION("""COMPUTED_VALUE"""),11)</f>
        <v>11</v>
      </c>
      <c r="M15" s="16"/>
      <c r="N15" s="16"/>
      <c r="O15" s="16">
        <f>_xlfn.IFERROR(__xludf.DUMMYFUNCTION("""COMPUTED_VALUE"""),"")</f>
      </c>
    </row>
    <row r="16" spans="1:15" ht="15">
      <c r="A16" s="9">
        <v>11</v>
      </c>
      <c r="B16" s="10" t="str">
        <f>_xlfn.IFERROR(__xludf.DUMMYFUNCTION("""COMPUTED_VALUE"""),"Поляков Михаил Александрович")</f>
        <v>Поляков Михаил Александрович</v>
      </c>
      <c r="C16" s="11" t="s">
        <v>10</v>
      </c>
      <c r="D16" s="22" t="s">
        <v>20</v>
      </c>
      <c r="E16" s="12" t="s">
        <v>6</v>
      </c>
      <c r="F16" s="13">
        <f>_xlfn.IFERROR(__xludf.DUMMYFUNCTION("""COMPUTED_VALUE"""),1)</f>
        <v>1</v>
      </c>
      <c r="G16" s="13">
        <f>_xlfn.IFERROR(__xludf.DUMMYFUNCTION("""COMPUTED_VALUE"""),8.5)</f>
        <v>8.5</v>
      </c>
      <c r="H16" s="14">
        <f>_xlfn.IFERROR(__xludf.DUMMYFUNCTION("""COMPUTED_VALUE"""),39)</f>
        <v>39</v>
      </c>
      <c r="I16" s="14">
        <f>_xlfn.IFERROR(__xludf.DUMMYFUNCTION("""COMPUTED_VALUE"""),14)</f>
        <v>14</v>
      </c>
      <c r="J16" s="14">
        <f>_xlfn.IFERROR(__xludf.DUMMYFUNCTION("""COMPUTED_VALUE"""),15)</f>
        <v>15</v>
      </c>
      <c r="K16" s="15">
        <f>_xlfn.IFERROR(__xludf.DUMMYFUNCTION("""COMPUTED_VALUE"""),127.5)</f>
        <v>127.5</v>
      </c>
      <c r="L16" s="15">
        <f>_xlfn.IFERROR(__xludf.DUMMYFUNCTION("""COMPUTED_VALUE"""),11)</f>
        <v>11</v>
      </c>
      <c r="M16" s="16"/>
      <c r="N16" s="16"/>
      <c r="O16" s="16">
        <f>_xlfn.IFERROR(__xludf.DUMMYFUNCTION("""COMPUTED_VALUE"""),"")</f>
      </c>
    </row>
    <row r="17" spans="1:15" ht="15">
      <c r="A17" s="9">
        <f>_xlfn.IFERROR(__xludf.DUMMYFUNCTION("""COMPUTED_VALUE"""),14)</f>
        <v>14</v>
      </c>
      <c r="B17" s="10" t="str">
        <f>_xlfn.IFERROR(__xludf.DUMMYFUNCTION("""COMPUTED_VALUE"""),"Якуба Николай Вячеславович")</f>
        <v>Якуба Николай Вячеславович</v>
      </c>
      <c r="C17" s="11" t="s">
        <v>10</v>
      </c>
      <c r="D17" s="23" t="s">
        <v>21</v>
      </c>
      <c r="E17" s="12" t="s">
        <v>6</v>
      </c>
      <c r="F17" s="13">
        <f>_xlfn.IFERROR(__xludf.DUMMYFUNCTION("""COMPUTED_VALUE"""),1)</f>
        <v>1</v>
      </c>
      <c r="G17" s="13">
        <f>_xlfn.IFERROR(__xludf.DUMMYFUNCTION("""COMPUTED_VALUE"""),8.5)</f>
        <v>8.5</v>
      </c>
      <c r="H17" s="14" t="s">
        <v>22</v>
      </c>
      <c r="I17" s="14">
        <f>_xlfn.IFERROR(__xludf.DUMMYFUNCTION("""COMPUTED_VALUE"""),17)</f>
        <v>17</v>
      </c>
      <c r="J17" s="14">
        <f>_xlfn.IFERROR(__xludf.DUMMYFUNCTION("""COMPUTED_VALUE"""),17)</f>
        <v>17</v>
      </c>
      <c r="K17" s="15">
        <f>_xlfn.IFERROR(__xludf.DUMMYFUNCTION("""COMPUTED_VALUE"""),144.5)</f>
        <v>144.5</v>
      </c>
      <c r="L17" s="15">
        <f>_xlfn.IFERROR(__xludf.DUMMYFUNCTION("""COMPUTED_VALUE"""),14)</f>
        <v>14</v>
      </c>
      <c r="M17" s="16"/>
      <c r="N17" s="16"/>
      <c r="O17" s="16">
        <f>_xlfn.IFERROR(__xludf.DUMMYFUNCTION("""COMPUTED_VALUE"""),"")</f>
      </c>
    </row>
    <row r="18" spans="1:15" ht="15">
      <c r="A18" s="9">
        <f>_xlfn.IFERROR(__xludf.DUMMYFUNCTION("""COMPUTED_VALUE"""),15)</f>
        <v>15</v>
      </c>
      <c r="B18" s="10" t="str">
        <f>_xlfn.IFERROR(__xludf.DUMMYFUNCTION("""COMPUTED_VALUE"""),"Будаев Бато Валерьевич")</f>
        <v>Будаев Бато Валерьевич</v>
      </c>
      <c r="C18" s="11" t="s">
        <v>23</v>
      </c>
      <c r="D18" s="22" t="s">
        <v>13</v>
      </c>
      <c r="E18" s="12">
        <f>_xlfn.IFERROR(__xludf.DUMMYFUNCTION("""COMPUTED_VALUE"""),34)</f>
        <v>34</v>
      </c>
      <c r="F18" s="13">
        <f>_xlfn.IFERROR(__xludf.DUMMYFUNCTION("""COMPUTED_VALUE"""),26)</f>
        <v>26</v>
      </c>
      <c r="G18" s="13">
        <f>_xlfn.IFERROR(__xludf.DUMMYFUNCTION("""COMPUTED_VALUE"""),26.5)</f>
        <v>26.5</v>
      </c>
      <c r="H18" s="14" t="s">
        <v>6</v>
      </c>
      <c r="I18" s="14">
        <v>1</v>
      </c>
      <c r="J18" s="14">
        <f>_xlfn.IFERROR(__xludf.DUMMYFUNCTION("""COMPUTED_VALUE"""),6.5)</f>
        <v>6.5</v>
      </c>
      <c r="K18" s="15">
        <f>_xlfn.IFERROR(__xludf.DUMMYFUNCTION("""COMPUTED_VALUE"""),172.25)</f>
        <v>172.25</v>
      </c>
      <c r="L18" s="15">
        <f>_xlfn.IFERROR(__xludf.DUMMYFUNCTION("""COMPUTED_VALUE"""),15)</f>
        <v>15</v>
      </c>
      <c r="M18" s="16"/>
      <c r="N18" s="16"/>
      <c r="O18" s="16">
        <f>_xlfn.IFERROR(__xludf.DUMMYFUNCTION("""COMPUTED_VALUE"""),"")</f>
      </c>
    </row>
    <row r="19" spans="1:15" ht="15">
      <c r="A19" s="9">
        <f>_xlfn.IFERROR(__xludf.DUMMYFUNCTION("""COMPUTED_VALUE"""),16)</f>
        <v>16</v>
      </c>
      <c r="B19" s="10" t="str">
        <f>_xlfn.IFERROR(__xludf.DUMMYFUNCTION("""COMPUTED_VALUE"""),"Емельянов Владимир Владимирович")</f>
        <v>Емельянов Владимир Владимирович</v>
      </c>
      <c r="C19" s="11" t="s">
        <v>19</v>
      </c>
      <c r="D19" s="22" t="s">
        <v>15</v>
      </c>
      <c r="E19" s="12" t="s">
        <v>6</v>
      </c>
      <c r="F19" s="13">
        <f>_xlfn.IFERROR(__xludf.DUMMYFUNCTION("""COMPUTED_VALUE"""),1)</f>
        <v>1</v>
      </c>
      <c r="G19" s="13">
        <f>_xlfn.IFERROR(__xludf.DUMMYFUNCTION("""COMPUTED_VALUE"""),8.5)</f>
        <v>8.5</v>
      </c>
      <c r="H19" s="14">
        <f>_xlfn.IFERROR(__xludf.DUMMYFUNCTION("""COMPUTED_VALUE"""),32)</f>
        <v>32</v>
      </c>
      <c r="I19" s="14">
        <f>_xlfn.IFERROR(__xludf.DUMMYFUNCTION("""COMPUTED_VALUE"""),23)</f>
        <v>23</v>
      </c>
      <c r="J19" s="14">
        <f>_xlfn.IFERROR(__xludf.DUMMYFUNCTION("""COMPUTED_VALUE"""),23.5)</f>
        <v>23.5</v>
      </c>
      <c r="K19" s="15">
        <f>_xlfn.IFERROR(__xludf.DUMMYFUNCTION("""COMPUTED_VALUE"""),199.75)</f>
        <v>199.75</v>
      </c>
      <c r="L19" s="15">
        <f>_xlfn.IFERROR(__xludf.DUMMYFUNCTION("""COMPUTED_VALUE"""),16)</f>
        <v>16</v>
      </c>
      <c r="M19" s="16"/>
      <c r="N19" s="16"/>
      <c r="O19" s="16">
        <f>_xlfn.IFERROR(__xludf.DUMMYFUNCTION("""COMPUTED_VALUE"""),"")</f>
      </c>
    </row>
    <row r="20" spans="1:15" ht="15">
      <c r="A20" s="9">
        <v>17</v>
      </c>
      <c r="B20" s="10" t="str">
        <f>_xlfn.IFERROR(__xludf.DUMMYFUNCTION("""COMPUTED_VALUE"""),"Демиров Анар Гаджимурад оглы")</f>
        <v>Демиров Анар Гаджимурад оглы</v>
      </c>
      <c r="C20" s="11" t="s">
        <v>10</v>
      </c>
      <c r="D20" s="22" t="s">
        <v>13</v>
      </c>
      <c r="E20" s="12">
        <f>_xlfn.IFERROR(__xludf.DUMMYFUNCTION("""COMPUTED_VALUE"""),43)</f>
        <v>43</v>
      </c>
      <c r="F20" s="13">
        <f>_xlfn.IFERROR(__xludf.DUMMYFUNCTION("""COMPUTED_VALUE"""),17)</f>
        <v>17</v>
      </c>
      <c r="G20" s="13">
        <f>_xlfn.IFERROR(__xludf.DUMMYFUNCTION("""COMPUTED_VALUE"""),17)</f>
        <v>17</v>
      </c>
      <c r="H20" s="14">
        <f>_xlfn.IFERROR(__xludf.DUMMYFUNCTION("""COMPUTED_VALUE"""),40)</f>
        <v>40</v>
      </c>
      <c r="I20" s="14">
        <f>_xlfn.IFERROR(__xludf.DUMMYFUNCTION("""COMPUTED_VALUE"""),13)</f>
        <v>13</v>
      </c>
      <c r="J20" s="14">
        <f>_xlfn.IFERROR(__xludf.DUMMYFUNCTION("""COMPUTED_VALUE"""),13)</f>
        <v>13</v>
      </c>
      <c r="K20" s="15">
        <f>_xlfn.IFERROR(__xludf.DUMMYFUNCTION("""COMPUTED_VALUE"""),221)</f>
        <v>221</v>
      </c>
      <c r="L20" s="15">
        <f>_xlfn.IFERROR(__xludf.DUMMYFUNCTION("""COMPUTED_VALUE"""),17)</f>
        <v>17</v>
      </c>
      <c r="M20" s="16"/>
      <c r="N20" s="16"/>
      <c r="O20" s="16">
        <f>_xlfn.IFERROR(__xludf.DUMMYFUNCTION("""COMPUTED_VALUE"""),"")</f>
      </c>
    </row>
    <row r="21" spans="1:15" ht="15">
      <c r="A21" s="9">
        <f>_xlfn.IFERROR(__xludf.DUMMYFUNCTION("""COMPUTED_VALUE"""),17)</f>
        <v>17</v>
      </c>
      <c r="B21" s="10" t="str">
        <f>_xlfn.IFERROR(__xludf.DUMMYFUNCTION("""COMPUTED_VALUE"""),"Нестеров Никита Леонидович")</f>
        <v>Нестеров Никита Леонидович</v>
      </c>
      <c r="C21" s="11" t="s">
        <v>24</v>
      </c>
      <c r="D21" s="22" t="s">
        <v>17</v>
      </c>
      <c r="E21" s="12" t="s">
        <v>6</v>
      </c>
      <c r="F21" s="13">
        <f>_xlfn.IFERROR(__xludf.DUMMYFUNCTION("""COMPUTED_VALUE"""),1)</f>
        <v>1</v>
      </c>
      <c r="G21" s="13">
        <f>_xlfn.IFERROR(__xludf.DUMMYFUNCTION("""COMPUTED_VALUE"""),8.5)</f>
        <v>8.5</v>
      </c>
      <c r="H21" s="14">
        <f>_xlfn.IFERROR(__xludf.DUMMYFUNCTION("""COMPUTED_VALUE"""),31)</f>
        <v>31</v>
      </c>
      <c r="I21" s="14">
        <f>_xlfn.IFERROR(__xludf.DUMMYFUNCTION("""COMPUTED_VALUE"""),26)</f>
        <v>26</v>
      </c>
      <c r="J21" s="14">
        <f>_xlfn.IFERROR(__xludf.DUMMYFUNCTION("""COMPUTED_VALUE"""),26)</f>
        <v>26</v>
      </c>
      <c r="K21" s="15">
        <f>_xlfn.IFERROR(__xludf.DUMMYFUNCTION("""COMPUTED_VALUE"""),221)</f>
        <v>221</v>
      </c>
      <c r="L21" s="15">
        <f>_xlfn.IFERROR(__xludf.DUMMYFUNCTION("""COMPUTED_VALUE"""),17)</f>
        <v>17</v>
      </c>
      <c r="M21" s="16"/>
      <c r="N21" s="16"/>
      <c r="O21" s="16">
        <f>_xlfn.IFERROR(__xludf.DUMMYFUNCTION("""COMPUTED_VALUE"""),"")</f>
      </c>
    </row>
    <row r="22" spans="1:15" ht="15">
      <c r="A22" s="9">
        <f>_xlfn.IFERROR(__xludf.DUMMYFUNCTION("""COMPUTED_VALUE"""),19)</f>
        <v>19</v>
      </c>
      <c r="B22" s="10" t="str">
        <f>_xlfn.IFERROR(__xludf.DUMMYFUNCTION("""COMPUTED_VALUE"""),"Степовой Владимир Николаевич")</f>
        <v>Степовой Владимир Николаевич</v>
      </c>
      <c r="C22" s="11" t="s">
        <v>10</v>
      </c>
      <c r="D22" s="22" t="s">
        <v>25</v>
      </c>
      <c r="E22" s="12">
        <f>_xlfn.IFERROR(__xludf.DUMMYFUNCTION("""COMPUTED_VALUE"""),26)</f>
        <v>26</v>
      </c>
      <c r="F22" s="13">
        <f>_xlfn.IFERROR(__xludf.DUMMYFUNCTION("""COMPUTED_VALUE"""),36)</f>
        <v>36</v>
      </c>
      <c r="G22" s="13">
        <f>_xlfn.IFERROR(__xludf.DUMMYFUNCTION("""COMPUTED_VALUE"""),36.5)</f>
        <v>36.5</v>
      </c>
      <c r="H22" s="14" t="s">
        <v>6</v>
      </c>
      <c r="I22" s="14">
        <v>1</v>
      </c>
      <c r="J22" s="14">
        <f>_xlfn.IFERROR(__xludf.DUMMYFUNCTION("""COMPUTED_VALUE"""),6.5)</f>
        <v>6.5</v>
      </c>
      <c r="K22" s="15">
        <f>_xlfn.IFERROR(__xludf.DUMMYFUNCTION("""COMPUTED_VALUE"""),237.25)</f>
        <v>237.25</v>
      </c>
      <c r="L22" s="15">
        <f>_xlfn.IFERROR(__xludf.DUMMYFUNCTION("""COMPUTED_VALUE"""),19)</f>
        <v>19</v>
      </c>
      <c r="M22" s="16"/>
      <c r="N22" s="16"/>
      <c r="O22" s="16">
        <f>_xlfn.IFERROR(__xludf.DUMMYFUNCTION("""COMPUTED_VALUE"""),"")</f>
      </c>
    </row>
    <row r="23" spans="1:15" ht="15">
      <c r="A23" s="9">
        <f>_xlfn.IFERROR(__xludf.DUMMYFUNCTION("""COMPUTED_VALUE"""),20)</f>
        <v>20</v>
      </c>
      <c r="B23" s="10" t="str">
        <f>_xlfn.IFERROR(__xludf.DUMMYFUNCTION("""COMPUTED_VALUE"""),"Корнев Владимир")</f>
        <v>Корнев Владимир</v>
      </c>
      <c r="C23" s="11" t="s">
        <v>10</v>
      </c>
      <c r="D23" s="23" t="s">
        <v>17</v>
      </c>
      <c r="E23" s="12">
        <f>_xlfn.IFERROR(__xludf.DUMMYFUNCTION("""COMPUTED_VALUE"""),39)</f>
        <v>39</v>
      </c>
      <c r="F23" s="13">
        <f>_xlfn.IFERROR(__xludf.DUMMYFUNCTION("""COMPUTED_VALUE"""),18)</f>
        <v>18</v>
      </c>
      <c r="G23" s="13">
        <f>_xlfn.IFERROR(__xludf.DUMMYFUNCTION("""COMPUTED_VALUE"""),19)</f>
        <v>19</v>
      </c>
      <c r="H23" s="14">
        <f>_xlfn.IFERROR(__xludf.DUMMYFUNCTION("""COMPUTED_VALUE"""),36)</f>
        <v>36</v>
      </c>
      <c r="I23" s="14">
        <f>_xlfn.IFERROR(__xludf.DUMMYFUNCTION("""COMPUTED_VALUE"""),19)</f>
        <v>19</v>
      </c>
      <c r="J23" s="14">
        <f>_xlfn.IFERROR(__xludf.DUMMYFUNCTION("""COMPUTED_VALUE"""),19)</f>
        <v>19</v>
      </c>
      <c r="K23" s="15">
        <f>_xlfn.IFERROR(__xludf.DUMMYFUNCTION("""COMPUTED_VALUE"""),361)</f>
        <v>361</v>
      </c>
      <c r="L23" s="15">
        <f>_xlfn.IFERROR(__xludf.DUMMYFUNCTION("""COMPUTED_VALUE"""),20)</f>
        <v>20</v>
      </c>
      <c r="M23" s="16"/>
      <c r="N23" s="16"/>
      <c r="O23" s="16">
        <f>_xlfn.IFERROR(__xludf.DUMMYFUNCTION("""COMPUTED_VALUE"""),"")</f>
      </c>
    </row>
    <row r="24" spans="1:15" ht="15">
      <c r="A24" s="9">
        <f>_xlfn.IFERROR(__xludf.DUMMYFUNCTION("""COMPUTED_VALUE"""),21)</f>
        <v>21</v>
      </c>
      <c r="B24" s="10" t="str">
        <f>_xlfn.IFERROR(__xludf.DUMMYFUNCTION("""COMPUTED_VALUE"""),"Чесноков Дмитрий Николаевич")</f>
        <v>Чесноков Дмитрий Николаевич</v>
      </c>
      <c r="C24" s="11" t="s">
        <v>19</v>
      </c>
      <c r="D24" s="22" t="s">
        <v>13</v>
      </c>
      <c r="E24" s="12">
        <f>_xlfn.IFERROR(__xludf.DUMMYFUNCTION("""COMPUTED_VALUE"""),38)</f>
        <v>38</v>
      </c>
      <c r="F24" s="13">
        <f>_xlfn.IFERROR(__xludf.DUMMYFUNCTION("""COMPUTED_VALUE"""),21)</f>
        <v>21</v>
      </c>
      <c r="G24" s="13">
        <f>_xlfn.IFERROR(__xludf.DUMMYFUNCTION("""COMPUTED_VALUE"""),21)</f>
        <v>21</v>
      </c>
      <c r="H24" s="14" t="s">
        <v>26</v>
      </c>
      <c r="I24" s="14">
        <f>_xlfn.IFERROR(__xludf.DUMMYFUNCTION("""COMPUTED_VALUE"""),18)</f>
        <v>18</v>
      </c>
      <c r="J24" s="14">
        <f>_xlfn.IFERROR(__xludf.DUMMYFUNCTION("""COMPUTED_VALUE"""),18)</f>
        <v>18</v>
      </c>
      <c r="K24" s="15">
        <f>_xlfn.IFERROR(__xludf.DUMMYFUNCTION("""COMPUTED_VALUE"""),378)</f>
        <v>378</v>
      </c>
      <c r="L24" s="15">
        <f>_xlfn.IFERROR(__xludf.DUMMYFUNCTION("""COMPUTED_VALUE"""),21)</f>
        <v>21</v>
      </c>
      <c r="M24" s="16"/>
      <c r="N24" s="16"/>
      <c r="O24" s="16">
        <f>_xlfn.IFERROR(__xludf.DUMMYFUNCTION("""COMPUTED_VALUE"""),"")</f>
      </c>
    </row>
    <row r="25" spans="1:15" ht="15">
      <c r="A25" s="9">
        <f>_xlfn.IFERROR(__xludf.DUMMYFUNCTION("""COMPUTED_VALUE"""),22)</f>
        <v>22</v>
      </c>
      <c r="B25" s="10" t="str">
        <f>_xlfn.IFERROR(__xludf.DUMMYFUNCTION("""COMPUTED_VALUE"""),"Жиленков Андрей Александрович")</f>
        <v>Жиленков Андрей Александрович</v>
      </c>
      <c r="C25" s="11" t="s">
        <v>23</v>
      </c>
      <c r="D25" s="22" t="s">
        <v>17</v>
      </c>
      <c r="E25" s="12">
        <f>_xlfn.IFERROR(__xludf.DUMMYFUNCTION("""COMPUTED_VALUE"""),39)</f>
        <v>39</v>
      </c>
      <c r="F25" s="13">
        <f>_xlfn.IFERROR(__xludf.DUMMYFUNCTION("""COMPUTED_VALUE"""),18)</f>
        <v>18</v>
      </c>
      <c r="G25" s="13">
        <f>_xlfn.IFERROR(__xludf.DUMMYFUNCTION("""COMPUTED_VALUE"""),19)</f>
        <v>19</v>
      </c>
      <c r="H25" s="14">
        <f>_xlfn.IFERROR(__xludf.DUMMYFUNCTION("""COMPUTED_VALUE"""),35)</f>
        <v>35</v>
      </c>
      <c r="I25" s="14">
        <f>_xlfn.IFERROR(__xludf.DUMMYFUNCTION("""COMPUTED_VALUE"""),20)</f>
        <v>20</v>
      </c>
      <c r="J25" s="14">
        <f>_xlfn.IFERROR(__xludf.DUMMYFUNCTION("""COMPUTED_VALUE"""),20)</f>
        <v>20</v>
      </c>
      <c r="K25" s="15">
        <f>_xlfn.IFERROR(__xludf.DUMMYFUNCTION("""COMPUTED_VALUE"""),380)</f>
        <v>380</v>
      </c>
      <c r="L25" s="15">
        <f>_xlfn.IFERROR(__xludf.DUMMYFUNCTION("""COMPUTED_VALUE"""),22)</f>
        <v>22</v>
      </c>
      <c r="M25" s="16"/>
      <c r="N25" s="16"/>
      <c r="O25" s="16">
        <f>_xlfn.IFERROR(__xludf.DUMMYFUNCTION("""COMPUTED_VALUE"""),"")</f>
      </c>
    </row>
    <row r="26" spans="1:15" ht="15">
      <c r="A26" s="9">
        <f>_xlfn.IFERROR(__xludf.DUMMYFUNCTION("""COMPUTED_VALUE"""),23)</f>
        <v>23</v>
      </c>
      <c r="B26" s="10" t="str">
        <f>_xlfn.IFERROR(__xludf.DUMMYFUNCTION("""COMPUTED_VALUE"""),"Казаков Юрий Владиславович")</f>
        <v>Казаков Юрий Владиславович</v>
      </c>
      <c r="C26" s="11" t="s">
        <v>19</v>
      </c>
      <c r="D26" s="22" t="s">
        <v>17</v>
      </c>
      <c r="E26" s="12">
        <f>_xlfn.IFERROR(__xludf.DUMMYFUNCTION("""COMPUTED_VALUE"""),39)</f>
        <v>39</v>
      </c>
      <c r="F26" s="13">
        <f>_xlfn.IFERROR(__xludf.DUMMYFUNCTION("""COMPUTED_VALUE"""),18)</f>
        <v>18</v>
      </c>
      <c r="G26" s="13">
        <f>_xlfn.IFERROR(__xludf.DUMMYFUNCTION("""COMPUTED_VALUE"""),19)</f>
        <v>19</v>
      </c>
      <c r="H26" s="14">
        <f>_xlfn.IFERROR(__xludf.DUMMYFUNCTION("""COMPUTED_VALUE"""),32)</f>
        <v>32</v>
      </c>
      <c r="I26" s="14">
        <f>_xlfn.IFERROR(__xludf.DUMMYFUNCTION("""COMPUTED_VALUE"""),23)</f>
        <v>23</v>
      </c>
      <c r="J26" s="14">
        <f>_xlfn.IFERROR(__xludf.DUMMYFUNCTION("""COMPUTED_VALUE"""),23.5)</f>
        <v>23.5</v>
      </c>
      <c r="K26" s="15">
        <f>_xlfn.IFERROR(__xludf.DUMMYFUNCTION("""COMPUTED_VALUE"""),446.5)</f>
        <v>446.5</v>
      </c>
      <c r="L26" s="15">
        <f>_xlfn.IFERROR(__xludf.DUMMYFUNCTION("""COMPUTED_VALUE"""),23)</f>
        <v>23</v>
      </c>
      <c r="M26" s="16"/>
      <c r="N26" s="16"/>
      <c r="O26" s="16">
        <f>_xlfn.IFERROR(__xludf.DUMMYFUNCTION("""COMPUTED_VALUE"""),"")</f>
      </c>
    </row>
    <row r="27" spans="1:15" ht="15">
      <c r="A27" s="9">
        <f>_xlfn.IFERROR(__xludf.DUMMYFUNCTION("""COMPUTED_VALUE"""),24)</f>
        <v>24</v>
      </c>
      <c r="B27" s="10" t="str">
        <f>_xlfn.IFERROR(__xludf.DUMMYFUNCTION("""COMPUTED_VALUE"""),"Бурмистров Никита Иванович")</f>
        <v>Бурмистров Никита Иванович</v>
      </c>
      <c r="C27" s="11" t="s">
        <v>23</v>
      </c>
      <c r="D27" s="23" t="s">
        <v>21</v>
      </c>
      <c r="E27" s="12">
        <f>_xlfn.IFERROR(__xludf.DUMMYFUNCTION("""COMPUTED_VALUE"""),37)</f>
        <v>37</v>
      </c>
      <c r="F27" s="13">
        <f>_xlfn.IFERROR(__xludf.DUMMYFUNCTION("""COMPUTED_VALUE"""),23)</f>
        <v>23</v>
      </c>
      <c r="G27" s="13">
        <f>_xlfn.IFERROR(__xludf.DUMMYFUNCTION("""COMPUTED_VALUE"""),23)</f>
        <v>23</v>
      </c>
      <c r="H27" s="14">
        <f>_xlfn.IFERROR(__xludf.DUMMYFUNCTION("""COMPUTED_VALUE"""),33)</f>
        <v>33</v>
      </c>
      <c r="I27" s="14">
        <f>_xlfn.IFERROR(__xludf.DUMMYFUNCTION("""COMPUTED_VALUE"""),21)</f>
        <v>21</v>
      </c>
      <c r="J27" s="14">
        <f>_xlfn.IFERROR(__xludf.DUMMYFUNCTION("""COMPUTED_VALUE"""),21)</f>
        <v>21</v>
      </c>
      <c r="K27" s="15">
        <f>_xlfn.IFERROR(__xludf.DUMMYFUNCTION("""COMPUTED_VALUE"""),483)</f>
        <v>483</v>
      </c>
      <c r="L27" s="15">
        <f>_xlfn.IFERROR(__xludf.DUMMYFUNCTION("""COMPUTED_VALUE"""),24)</f>
        <v>24</v>
      </c>
      <c r="M27" s="16"/>
      <c r="N27" s="16"/>
      <c r="O27" s="16">
        <f>_xlfn.IFERROR(__xludf.DUMMYFUNCTION("""COMPUTED_VALUE"""),"")</f>
      </c>
    </row>
    <row r="28" spans="1:15" ht="15">
      <c r="A28" s="9">
        <f>_xlfn.IFERROR(__xludf.DUMMYFUNCTION("""COMPUTED_VALUE"""),25)</f>
        <v>25</v>
      </c>
      <c r="B28" s="10" t="str">
        <f>_xlfn.IFERROR(__xludf.DUMMYFUNCTION("""COMPUTED_VALUE"""),"Чаккаев Глеб")</f>
        <v>Чаккаев Глеб</v>
      </c>
      <c r="C28" s="11" t="s">
        <v>23</v>
      </c>
      <c r="D28" s="23" t="s">
        <v>9</v>
      </c>
      <c r="E28" s="12">
        <f>_xlfn.IFERROR(__xludf.DUMMYFUNCTION("""COMPUTED_VALUE"""),35)</f>
        <v>35</v>
      </c>
      <c r="F28" s="13">
        <f>_xlfn.IFERROR(__xludf.DUMMYFUNCTION("""COMPUTED_VALUE"""),25)</f>
        <v>25</v>
      </c>
      <c r="G28" s="13">
        <f>_xlfn.IFERROR(__xludf.DUMMYFUNCTION("""COMPUTED_VALUE"""),25)</f>
        <v>25</v>
      </c>
      <c r="H28" s="14" t="s">
        <v>27</v>
      </c>
      <c r="I28" s="14">
        <f>_xlfn.IFERROR(__xludf.DUMMYFUNCTION("""COMPUTED_VALUE"""),25)</f>
        <v>25</v>
      </c>
      <c r="J28" s="14">
        <f>_xlfn.IFERROR(__xludf.DUMMYFUNCTION("""COMPUTED_VALUE"""),25)</f>
        <v>25</v>
      </c>
      <c r="K28" s="15">
        <f>_xlfn.IFERROR(__xludf.DUMMYFUNCTION("""COMPUTED_VALUE"""),625)</f>
        <v>625</v>
      </c>
      <c r="L28" s="15">
        <f>_xlfn.IFERROR(__xludf.DUMMYFUNCTION("""COMPUTED_VALUE"""),25)</f>
        <v>25</v>
      </c>
      <c r="M28" s="16"/>
      <c r="N28" s="16"/>
      <c r="O28" s="16">
        <f>_xlfn.IFERROR(__xludf.DUMMYFUNCTION("""COMPUTED_VALUE"""),"")</f>
      </c>
    </row>
    <row r="29" spans="1:15" ht="15">
      <c r="A29" s="9">
        <f>_xlfn.IFERROR(__xludf.DUMMYFUNCTION("""COMPUTED_VALUE"""),26)</f>
        <v>26</v>
      </c>
      <c r="B29" s="10" t="str">
        <f>_xlfn.IFERROR(__xludf.DUMMYFUNCTION("""COMPUTED_VALUE"""),"Корнев Святослав")</f>
        <v>Корнев Святослав</v>
      </c>
      <c r="C29" s="11" t="s">
        <v>10</v>
      </c>
      <c r="D29" s="23" t="s">
        <v>17</v>
      </c>
      <c r="E29" s="12">
        <f>_xlfn.IFERROR(__xludf.DUMMYFUNCTION("""COMPUTED_VALUE"""),36)</f>
        <v>36</v>
      </c>
      <c r="F29" s="13">
        <f>_xlfn.IFERROR(__xludf.DUMMYFUNCTION("""COMPUTED_VALUE"""),24)</f>
        <v>24</v>
      </c>
      <c r="G29" s="13">
        <f>_xlfn.IFERROR(__xludf.DUMMYFUNCTION("""COMPUTED_VALUE"""),24)</f>
        <v>24</v>
      </c>
      <c r="H29" s="14" t="s">
        <v>28</v>
      </c>
      <c r="I29" s="14">
        <f>_xlfn.IFERROR(__xludf.DUMMYFUNCTION("""COMPUTED_VALUE"""),28)</f>
        <v>28</v>
      </c>
      <c r="J29" s="14">
        <f>_xlfn.IFERROR(__xludf.DUMMYFUNCTION("""COMPUTED_VALUE"""),28)</f>
        <v>28</v>
      </c>
      <c r="K29" s="15">
        <f>_xlfn.IFERROR(__xludf.DUMMYFUNCTION("""COMPUTED_VALUE"""),672)</f>
        <v>672</v>
      </c>
      <c r="L29" s="15">
        <f>_xlfn.IFERROR(__xludf.DUMMYFUNCTION("""COMPUTED_VALUE"""),26)</f>
        <v>26</v>
      </c>
      <c r="M29" s="16"/>
      <c r="N29" s="16"/>
      <c r="O29" s="16">
        <f>_xlfn.IFERROR(__xludf.DUMMYFUNCTION("""COMPUTED_VALUE"""),"")</f>
      </c>
    </row>
    <row r="30" spans="1:15" ht="15">
      <c r="A30" s="9">
        <f>_xlfn.IFERROR(__xludf.DUMMYFUNCTION("""COMPUTED_VALUE"""),27)</f>
        <v>27</v>
      </c>
      <c r="B30" s="10" t="str">
        <f>_xlfn.IFERROR(__xludf.DUMMYFUNCTION("""COMPUTED_VALUE"""),"Панов Андрей Олегович")</f>
        <v>Панов Андрей Олегович</v>
      </c>
      <c r="C30" s="11" t="s">
        <v>12</v>
      </c>
      <c r="D30" s="22" t="s">
        <v>13</v>
      </c>
      <c r="E30" s="12" t="s">
        <v>11</v>
      </c>
      <c r="F30" s="13">
        <f>_xlfn.IFERROR(__xludf.DUMMYFUNCTION("""COMPUTED_VALUE"""),22)</f>
        <v>22</v>
      </c>
      <c r="G30" s="13">
        <f>_xlfn.IFERROR(__xludf.DUMMYFUNCTION("""COMPUTED_VALUE"""),22)</f>
        <v>22</v>
      </c>
      <c r="H30" s="14" t="s">
        <v>29</v>
      </c>
      <c r="I30" s="14">
        <f>_xlfn.IFERROR(__xludf.DUMMYFUNCTION("""COMPUTED_VALUE"""),33)</f>
        <v>33</v>
      </c>
      <c r="J30" s="14">
        <f>_xlfn.IFERROR(__xludf.DUMMYFUNCTION("""COMPUTED_VALUE"""),33)</f>
        <v>33</v>
      </c>
      <c r="K30" s="15">
        <f>_xlfn.IFERROR(__xludf.DUMMYFUNCTION("""COMPUTED_VALUE"""),726)</f>
        <v>726</v>
      </c>
      <c r="L30" s="15">
        <f>_xlfn.IFERROR(__xludf.DUMMYFUNCTION("""COMPUTED_VALUE"""),27)</f>
        <v>27</v>
      </c>
      <c r="M30" s="16"/>
      <c r="N30" s="16"/>
      <c r="O30" s="16">
        <f>_xlfn.IFERROR(__xludf.DUMMYFUNCTION("""COMPUTED_VALUE"""),"")</f>
      </c>
    </row>
    <row r="31" spans="1:15" ht="15">
      <c r="A31" s="9">
        <f>_xlfn.IFERROR(__xludf.DUMMYFUNCTION("""COMPUTED_VALUE"""),28)</f>
        <v>28</v>
      </c>
      <c r="B31" s="10" t="str">
        <f>_xlfn.IFERROR(__xludf.DUMMYFUNCTION("""COMPUTED_VALUE"""),"Осинин Александр Викторович")</f>
        <v>Осинин Александр Викторович</v>
      </c>
      <c r="C31" s="11" t="s">
        <v>16</v>
      </c>
      <c r="D31" s="22" t="s">
        <v>9</v>
      </c>
      <c r="E31" s="12">
        <f>_xlfn.IFERROR(__xludf.DUMMYFUNCTION("""COMPUTED_VALUE"""),27)</f>
        <v>27</v>
      </c>
      <c r="F31" s="13">
        <f>_xlfn.IFERROR(__xludf.DUMMYFUNCTION("""COMPUTED_VALUE"""),33)</f>
        <v>33</v>
      </c>
      <c r="G31" s="13">
        <f>_xlfn.IFERROR(__xludf.DUMMYFUNCTION("""COMPUTED_VALUE"""),33.5)</f>
        <v>33.5</v>
      </c>
      <c r="H31" s="14" t="s">
        <v>30</v>
      </c>
      <c r="I31" s="14">
        <f>_xlfn.IFERROR(__xludf.DUMMYFUNCTION("""COMPUTED_VALUE"""),22)</f>
        <v>22</v>
      </c>
      <c r="J31" s="14">
        <f>_xlfn.IFERROR(__xludf.DUMMYFUNCTION("""COMPUTED_VALUE"""),22)</f>
        <v>22</v>
      </c>
      <c r="K31" s="15">
        <f>_xlfn.IFERROR(__xludf.DUMMYFUNCTION("""COMPUTED_VALUE"""),737)</f>
        <v>737</v>
      </c>
      <c r="L31" s="15">
        <f>_xlfn.IFERROR(__xludf.DUMMYFUNCTION("""COMPUTED_VALUE"""),28)</f>
        <v>28</v>
      </c>
      <c r="M31" s="16"/>
      <c r="N31" s="16"/>
      <c r="O31" s="16">
        <f>_xlfn.IFERROR(__xludf.DUMMYFUNCTION("""COMPUTED_VALUE"""),"")</f>
      </c>
    </row>
    <row r="32" spans="1:15" ht="15">
      <c r="A32" s="9">
        <f>_xlfn.IFERROR(__xludf.DUMMYFUNCTION("""COMPUTED_VALUE"""),29)</f>
        <v>29</v>
      </c>
      <c r="B32" s="10" t="str">
        <f>_xlfn.IFERROR(__xludf.DUMMYFUNCTION("""COMPUTED_VALUE"""),"Цыцарев Александр Алексеевич")</f>
        <v>Цыцарев Александр Алексеевич</v>
      </c>
      <c r="C32" s="11" t="s">
        <v>10</v>
      </c>
      <c r="D32" s="22" t="s">
        <v>17</v>
      </c>
      <c r="E32" s="12">
        <f>_xlfn.IFERROR(__xludf.DUMMYFUNCTION("""COMPUTED_VALUE"""),34)</f>
        <v>34</v>
      </c>
      <c r="F32" s="13">
        <f>_xlfn.IFERROR(__xludf.DUMMYFUNCTION("""COMPUTED_VALUE"""),26)</f>
        <v>26</v>
      </c>
      <c r="G32" s="13">
        <f>_xlfn.IFERROR(__xludf.DUMMYFUNCTION("""COMPUTED_VALUE"""),26.5)</f>
        <v>26.5</v>
      </c>
      <c r="H32" s="14">
        <f>_xlfn.IFERROR(__xludf.DUMMYFUNCTION("""COMPUTED_VALUE"""),24)</f>
        <v>24</v>
      </c>
      <c r="I32" s="14">
        <f>_xlfn.IFERROR(__xludf.DUMMYFUNCTION("""COMPUTED_VALUE"""),29)</f>
        <v>29</v>
      </c>
      <c r="J32" s="14">
        <f>_xlfn.IFERROR(__xludf.DUMMYFUNCTION("""COMPUTED_VALUE"""),29.5)</f>
        <v>29.5</v>
      </c>
      <c r="K32" s="15">
        <f>_xlfn.IFERROR(__xludf.DUMMYFUNCTION("""COMPUTED_VALUE"""),781.75)</f>
        <v>781.75</v>
      </c>
      <c r="L32" s="15">
        <f>_xlfn.IFERROR(__xludf.DUMMYFUNCTION("""COMPUTED_VALUE"""),29)</f>
        <v>29</v>
      </c>
      <c r="M32" s="16"/>
      <c r="N32" s="16"/>
      <c r="O32" s="16">
        <f>_xlfn.IFERROR(__xludf.DUMMYFUNCTION("""COMPUTED_VALUE"""),"")</f>
      </c>
    </row>
    <row r="33" spans="1:15" ht="15">
      <c r="A33" s="9">
        <f>_xlfn.IFERROR(__xludf.DUMMYFUNCTION("""COMPUTED_VALUE"""),30)</f>
        <v>30</v>
      </c>
      <c r="B33" s="10" t="str">
        <f>_xlfn.IFERROR(__xludf.DUMMYFUNCTION("""COMPUTED_VALUE"""),"Семилеткин Олег Сергеевич")</f>
        <v>Семилеткин Олег Сергеевич</v>
      </c>
      <c r="C33" s="11" t="s">
        <v>16</v>
      </c>
      <c r="D33" s="23" t="s">
        <v>21</v>
      </c>
      <c r="E33" s="12">
        <f>_xlfn.IFERROR(__xludf.DUMMYFUNCTION("""COMPUTED_VALUE"""),29)</f>
        <v>29</v>
      </c>
      <c r="F33" s="13">
        <f>_xlfn.IFERROR(__xludf.DUMMYFUNCTION("""COMPUTED_VALUE"""),29)</f>
        <v>29</v>
      </c>
      <c r="G33" s="13">
        <f>_xlfn.IFERROR(__xludf.DUMMYFUNCTION("""COMPUTED_VALUE"""),29)</f>
        <v>29</v>
      </c>
      <c r="H33" s="14">
        <f>_xlfn.IFERROR(__xludf.DUMMYFUNCTION("""COMPUTED_VALUE"""),30)</f>
        <v>30</v>
      </c>
      <c r="I33" s="14">
        <f>_xlfn.IFERROR(__xludf.DUMMYFUNCTION("""COMPUTED_VALUE"""),27)</f>
        <v>27</v>
      </c>
      <c r="J33" s="14">
        <f>_xlfn.IFERROR(__xludf.DUMMYFUNCTION("""COMPUTED_VALUE"""),27)</f>
        <v>27</v>
      </c>
      <c r="K33" s="15">
        <f>_xlfn.IFERROR(__xludf.DUMMYFUNCTION("""COMPUTED_VALUE"""),783)</f>
        <v>783</v>
      </c>
      <c r="L33" s="15">
        <f>_xlfn.IFERROR(__xludf.DUMMYFUNCTION("""COMPUTED_VALUE"""),30)</f>
        <v>30</v>
      </c>
      <c r="M33" s="16"/>
      <c r="N33" s="16"/>
      <c r="O33" s="16"/>
    </row>
    <row r="34" spans="1:15" ht="15">
      <c r="A34" s="9">
        <f>_xlfn.IFERROR(__xludf.DUMMYFUNCTION("""COMPUTED_VALUE"""),31)</f>
        <v>31</v>
      </c>
      <c r="B34" s="10" t="str">
        <f>_xlfn.IFERROR(__xludf.DUMMYFUNCTION("""COMPUTED_VALUE"""),"Николаев Юрий Александрович")</f>
        <v>Николаев Юрий Александрович</v>
      </c>
      <c r="C34" s="11" t="s">
        <v>19</v>
      </c>
      <c r="D34" s="22" t="s">
        <v>9</v>
      </c>
      <c r="E34" s="12">
        <f>_xlfn.IFERROR(__xludf.DUMMYFUNCTION("""COMPUTED_VALUE"""),30)</f>
        <v>30</v>
      </c>
      <c r="F34" s="13">
        <f>_xlfn.IFERROR(__xludf.DUMMYFUNCTION("""COMPUTED_VALUE"""),28)</f>
        <v>28</v>
      </c>
      <c r="G34" s="13">
        <f>_xlfn.IFERROR(__xludf.DUMMYFUNCTION("""COMPUTED_VALUE"""),28)</f>
        <v>28</v>
      </c>
      <c r="H34" s="14" t="s">
        <v>31</v>
      </c>
      <c r="I34" s="14">
        <f>_xlfn.IFERROR(__xludf.DUMMYFUNCTION("""COMPUTED_VALUE"""),31)</f>
        <v>31</v>
      </c>
      <c r="J34" s="14">
        <f>_xlfn.IFERROR(__xludf.DUMMYFUNCTION("""COMPUTED_VALUE"""),31.5)</f>
        <v>31.5</v>
      </c>
      <c r="K34" s="15">
        <f>_xlfn.IFERROR(__xludf.DUMMYFUNCTION("""COMPUTED_VALUE"""),882)</f>
        <v>882</v>
      </c>
      <c r="L34" s="15">
        <f>_xlfn.IFERROR(__xludf.DUMMYFUNCTION("""COMPUTED_VALUE"""),31)</f>
        <v>31</v>
      </c>
      <c r="M34" s="16"/>
      <c r="N34" s="16"/>
      <c r="O34" s="16"/>
    </row>
    <row r="35" spans="1:15" ht="15">
      <c r="A35" s="9">
        <f>_xlfn.IFERROR(__xludf.DUMMYFUNCTION("""COMPUTED_VALUE"""),32)</f>
        <v>32</v>
      </c>
      <c r="B35" s="10" t="str">
        <f>_xlfn.IFERROR(__xludf.DUMMYFUNCTION("""COMPUTED_VALUE"""),"Васильев Егор Владимирович")</f>
        <v>Васильев Егор Владимирович</v>
      </c>
      <c r="C35" s="11" t="s">
        <v>23</v>
      </c>
      <c r="D35" s="23" t="s">
        <v>21</v>
      </c>
      <c r="E35" s="12">
        <f>_xlfn.IFERROR(__xludf.DUMMYFUNCTION("""COMPUTED_VALUE"""),28)</f>
        <v>28</v>
      </c>
      <c r="F35" s="13">
        <f>_xlfn.IFERROR(__xludf.DUMMYFUNCTION("""COMPUTED_VALUE"""),30)</f>
        <v>30</v>
      </c>
      <c r="G35" s="13">
        <f>_xlfn.IFERROR(__xludf.DUMMYFUNCTION("""COMPUTED_VALUE"""),31)</f>
        <v>31</v>
      </c>
      <c r="H35" s="14" t="s">
        <v>31</v>
      </c>
      <c r="I35" s="14">
        <f>_xlfn.IFERROR(__xludf.DUMMYFUNCTION("""COMPUTED_VALUE"""),31)</f>
        <v>31</v>
      </c>
      <c r="J35" s="14">
        <f>_xlfn.IFERROR(__xludf.DUMMYFUNCTION("""COMPUTED_VALUE"""),31.5)</f>
        <v>31.5</v>
      </c>
      <c r="K35" s="15">
        <f>_xlfn.IFERROR(__xludf.DUMMYFUNCTION("""COMPUTED_VALUE"""),976.5)</f>
        <v>976.5</v>
      </c>
      <c r="L35" s="15">
        <f>_xlfn.IFERROR(__xludf.DUMMYFUNCTION("""COMPUTED_VALUE"""),32)</f>
        <v>32</v>
      </c>
      <c r="M35" s="16"/>
      <c r="N35" s="16"/>
      <c r="O35" s="16"/>
    </row>
    <row r="36" spans="1:15" ht="15">
      <c r="A36" s="9">
        <f>_xlfn.IFERROR(__xludf.DUMMYFUNCTION("""COMPUTED_VALUE"""),33)</f>
        <v>33</v>
      </c>
      <c r="B36" s="10" t="str">
        <f>_xlfn.IFERROR(__xludf.DUMMYFUNCTION("""COMPUTED_VALUE"""),"Меш Максим Владимирович")</f>
        <v>Меш Максим Владимирович</v>
      </c>
      <c r="C36" s="11" t="s">
        <v>19</v>
      </c>
      <c r="D36" s="22" t="s">
        <v>13</v>
      </c>
      <c r="E36" s="12">
        <f>_xlfn.IFERROR(__xludf.DUMMYFUNCTION("""COMPUTED_VALUE"""),27)</f>
        <v>27</v>
      </c>
      <c r="F36" s="13">
        <f>_xlfn.IFERROR(__xludf.DUMMYFUNCTION("""COMPUTED_VALUE"""),33)</f>
        <v>33</v>
      </c>
      <c r="G36" s="13">
        <f>_xlfn.IFERROR(__xludf.DUMMYFUNCTION("""COMPUTED_VALUE"""),33.5)</f>
        <v>33.5</v>
      </c>
      <c r="H36" s="14">
        <f>_xlfn.IFERROR(__xludf.DUMMYFUNCTION("""COMPUTED_VALUE"""),24)</f>
        <v>24</v>
      </c>
      <c r="I36" s="14">
        <f>_xlfn.IFERROR(__xludf.DUMMYFUNCTION("""COMPUTED_VALUE"""),29)</f>
        <v>29</v>
      </c>
      <c r="J36" s="14">
        <f>_xlfn.IFERROR(__xludf.DUMMYFUNCTION("""COMPUTED_VALUE"""),29.5)</f>
        <v>29.5</v>
      </c>
      <c r="K36" s="15">
        <f>_xlfn.IFERROR(__xludf.DUMMYFUNCTION("""COMPUTED_VALUE"""),988.25)</f>
        <v>988.25</v>
      </c>
      <c r="L36" s="15">
        <f>_xlfn.IFERROR(__xludf.DUMMYFUNCTION("""COMPUTED_VALUE"""),33)</f>
        <v>33</v>
      </c>
      <c r="M36" s="16"/>
      <c r="N36" s="16"/>
      <c r="O36" s="16"/>
    </row>
    <row r="37" spans="1:15" ht="15">
      <c r="A37" s="9">
        <v>34</v>
      </c>
      <c r="B37" s="10" t="str">
        <f>_xlfn.IFERROR(__xludf.DUMMYFUNCTION("""COMPUTED_VALUE"""),"Ковалев Александр Павлович")</f>
        <v>Ковалев Александр Павлович</v>
      </c>
      <c r="C37" s="11" t="s">
        <v>19</v>
      </c>
      <c r="D37" s="22" t="s">
        <v>17</v>
      </c>
      <c r="E37" s="12">
        <f>_xlfn.IFERROR(__xludf.DUMMYFUNCTION("""COMPUTED_VALUE"""),28)</f>
        <v>28</v>
      </c>
      <c r="F37" s="13">
        <f>_xlfn.IFERROR(__xludf.DUMMYFUNCTION("""COMPUTED_VALUE"""),30)</f>
        <v>30</v>
      </c>
      <c r="G37" s="13">
        <f>_xlfn.IFERROR(__xludf.DUMMYFUNCTION("""COMPUTED_VALUE"""),31)</f>
        <v>31</v>
      </c>
      <c r="H37" s="14">
        <f>_xlfn.IFERROR(__xludf.DUMMYFUNCTION("""COMPUTED_VALUE"""),22)</f>
        <v>22</v>
      </c>
      <c r="I37" s="14">
        <f>_xlfn.IFERROR(__xludf.DUMMYFUNCTION("""COMPUTED_VALUE"""),34)</f>
        <v>34</v>
      </c>
      <c r="J37" s="14">
        <f>_xlfn.IFERROR(__xludf.DUMMYFUNCTION("""COMPUTED_VALUE"""),35.5)</f>
        <v>35.5</v>
      </c>
      <c r="K37" s="15">
        <f>_xlfn.IFERROR(__xludf.DUMMYFUNCTION("""COMPUTED_VALUE"""),1100.5)</f>
        <v>1100.5</v>
      </c>
      <c r="L37" s="15">
        <f>_xlfn.IFERROR(__xludf.DUMMYFUNCTION("""COMPUTED_VALUE"""),34)</f>
        <v>34</v>
      </c>
      <c r="M37" s="16"/>
      <c r="N37" s="16"/>
      <c r="O37" s="16"/>
    </row>
    <row r="38" spans="1:15" ht="15">
      <c r="A38" s="9" t="s">
        <v>49</v>
      </c>
      <c r="B38" s="10" t="str">
        <f>_xlfn.IFERROR(__xludf.DUMMYFUNCTION("""COMPUTED_VALUE"""),"Тихоненко Валентин Владимирович")</f>
        <v>Тихоненко Валентин Владимирович</v>
      </c>
      <c r="C38" s="11" t="s">
        <v>32</v>
      </c>
      <c r="D38" s="22" t="s">
        <v>33</v>
      </c>
      <c r="E38" s="12">
        <f>_xlfn.IFERROR(__xludf.DUMMYFUNCTION("""COMPUTED_VALUE"""),28)</f>
        <v>28</v>
      </c>
      <c r="F38" s="13">
        <f>_xlfn.IFERROR(__xludf.DUMMYFUNCTION("""COMPUTED_VALUE"""),30)</f>
        <v>30</v>
      </c>
      <c r="G38" s="13">
        <f>_xlfn.IFERROR(__xludf.DUMMYFUNCTION("""COMPUTED_VALUE"""),31)</f>
        <v>31</v>
      </c>
      <c r="H38" s="14">
        <f>_xlfn.IFERROR(__xludf.DUMMYFUNCTION("""COMPUTED_VALUE"""),22)</f>
        <v>22</v>
      </c>
      <c r="I38" s="14">
        <f>_xlfn.IFERROR(__xludf.DUMMYFUNCTION("""COMPUTED_VALUE"""),34)</f>
        <v>34</v>
      </c>
      <c r="J38" s="14">
        <f>_xlfn.IFERROR(__xludf.DUMMYFUNCTION("""COMPUTED_VALUE"""),35.5)</f>
        <v>35.5</v>
      </c>
      <c r="K38" s="15">
        <f>_xlfn.IFERROR(__xludf.DUMMYFUNCTION("""COMPUTED_VALUE"""),1100.5)</f>
        <v>1100.5</v>
      </c>
      <c r="L38" s="15" t="s">
        <v>49</v>
      </c>
      <c r="M38" s="16"/>
      <c r="N38" s="16"/>
      <c r="O38" s="16"/>
    </row>
    <row r="39" spans="1:15" ht="15">
      <c r="A39" s="9">
        <v>35</v>
      </c>
      <c r="B39" s="10" t="str">
        <f>_xlfn.IFERROR(__xludf.DUMMYFUNCTION("""COMPUTED_VALUE"""),"Краморев Александр Владимирович")</f>
        <v>Краморев Александр Владимирович</v>
      </c>
      <c r="C39" s="11" t="s">
        <v>10</v>
      </c>
      <c r="D39" s="22" t="s">
        <v>17</v>
      </c>
      <c r="E39" s="12" t="s">
        <v>34</v>
      </c>
      <c r="F39" s="13">
        <f>_xlfn.IFERROR(__xludf.DUMMYFUNCTION("""COMPUTED_VALUE"""),35)</f>
        <v>35</v>
      </c>
      <c r="G39" s="13">
        <f>_xlfn.IFERROR(__xludf.DUMMYFUNCTION("""COMPUTED_VALUE"""),35)</f>
        <v>35</v>
      </c>
      <c r="H39" s="14">
        <f>_xlfn.IFERROR(__xludf.DUMMYFUNCTION("""COMPUTED_VALUE"""),22)</f>
        <v>22</v>
      </c>
      <c r="I39" s="14">
        <f>_xlfn.IFERROR(__xludf.DUMMYFUNCTION("""COMPUTED_VALUE"""),34)</f>
        <v>34</v>
      </c>
      <c r="J39" s="14">
        <f>_xlfn.IFERROR(__xludf.DUMMYFUNCTION("""COMPUTED_VALUE"""),35.5)</f>
        <v>35.5</v>
      </c>
      <c r="K39" s="15">
        <f>_xlfn.IFERROR(__xludf.DUMMYFUNCTION("""COMPUTED_VALUE"""),1242.5)</f>
        <v>1242.5</v>
      </c>
      <c r="L39" s="15">
        <v>35</v>
      </c>
      <c r="M39" s="16"/>
      <c r="N39" s="16"/>
      <c r="O39" s="16"/>
    </row>
    <row r="40" spans="1:15" ht="15">
      <c r="A40" s="9">
        <v>36</v>
      </c>
      <c r="B40" s="10" t="str">
        <f>_xlfn.IFERROR(__xludf.DUMMYFUNCTION("""COMPUTED_VALUE"""),"Наделко Ярослав Юрьевич")</f>
        <v>Наделко Ярослав Юрьевич</v>
      </c>
      <c r="C40" s="11" t="s">
        <v>19</v>
      </c>
      <c r="D40" s="22" t="s">
        <v>33</v>
      </c>
      <c r="E40" s="12">
        <f>_xlfn.IFERROR(__xludf.DUMMYFUNCTION("""COMPUTED_VALUE"""),25)</f>
        <v>25</v>
      </c>
      <c r="F40" s="13">
        <f>_xlfn.IFERROR(__xludf.DUMMYFUNCTION("""COMPUTED_VALUE"""),38)</f>
        <v>38</v>
      </c>
      <c r="G40" s="13">
        <f>_xlfn.IFERROR(__xludf.DUMMYFUNCTION("""COMPUTED_VALUE"""),38)</f>
        <v>38</v>
      </c>
      <c r="H40" s="14">
        <f>_xlfn.IFERROR(__xludf.DUMMYFUNCTION("""COMPUTED_VALUE"""),22)</f>
        <v>22</v>
      </c>
      <c r="I40" s="14">
        <f>_xlfn.IFERROR(__xludf.DUMMYFUNCTION("""COMPUTED_VALUE"""),34)</f>
        <v>34</v>
      </c>
      <c r="J40" s="14">
        <f>_xlfn.IFERROR(__xludf.DUMMYFUNCTION("""COMPUTED_VALUE"""),35.5)</f>
        <v>35.5</v>
      </c>
      <c r="K40" s="15">
        <f>_xlfn.IFERROR(__xludf.DUMMYFUNCTION("""COMPUTED_VALUE"""),1349)</f>
        <v>1349</v>
      </c>
      <c r="L40" s="15">
        <v>36</v>
      </c>
      <c r="M40" s="16"/>
      <c r="N40" s="16"/>
      <c r="O40" s="16"/>
    </row>
    <row r="41" spans="1:15" ht="15">
      <c r="A41" s="9">
        <v>37</v>
      </c>
      <c r="B41" s="10" t="str">
        <f>_xlfn.IFERROR(__xludf.DUMMYFUNCTION("""COMPUTED_VALUE"""),"Душейко Александр Сергеевич")</f>
        <v>Душейко Александр Сергеевич</v>
      </c>
      <c r="C41" s="11" t="s">
        <v>10</v>
      </c>
      <c r="D41" s="22" t="s">
        <v>35</v>
      </c>
      <c r="E41" s="12">
        <f>_xlfn.IFERROR(__xludf.DUMMYFUNCTION("""COMPUTED_VALUE"""),26)</f>
        <v>26</v>
      </c>
      <c r="F41" s="13">
        <f>_xlfn.IFERROR(__xludf.DUMMYFUNCTION("""COMPUTED_VALUE"""),36)</f>
        <v>36</v>
      </c>
      <c r="G41" s="13">
        <f>_xlfn.IFERROR(__xludf.DUMMYFUNCTION("""COMPUTED_VALUE"""),36.5)</f>
        <v>36.5</v>
      </c>
      <c r="H41" s="14">
        <f>_xlfn.IFERROR(__xludf.DUMMYFUNCTION("""COMPUTED_VALUE"""),20)</f>
        <v>20</v>
      </c>
      <c r="I41" s="14">
        <f>_xlfn.IFERROR(__xludf.DUMMYFUNCTION("""COMPUTED_VALUE"""),39)</f>
        <v>39</v>
      </c>
      <c r="J41" s="14">
        <f>_xlfn.IFERROR(__xludf.DUMMYFUNCTION("""COMPUTED_VALUE"""),40)</f>
        <v>40</v>
      </c>
      <c r="K41" s="15">
        <f>_xlfn.IFERROR(__xludf.DUMMYFUNCTION("""COMPUTED_VALUE"""),1460)</f>
        <v>1460</v>
      </c>
      <c r="L41" s="15">
        <v>37</v>
      </c>
      <c r="M41" s="16"/>
      <c r="N41" s="16"/>
      <c r="O41" s="16"/>
    </row>
    <row r="42" spans="1:15" ht="15">
      <c r="A42" s="9">
        <v>38</v>
      </c>
      <c r="B42" s="10" t="str">
        <f>_xlfn.IFERROR(__xludf.DUMMYFUNCTION("""COMPUTED_VALUE"""),"Афанасьев Вячеслав Александрович")</f>
        <v>Афанасьев Вячеслав Александрович</v>
      </c>
      <c r="C42" s="11" t="s">
        <v>10</v>
      </c>
      <c r="D42" s="22" t="s">
        <v>9</v>
      </c>
      <c r="E42" s="12">
        <f>_xlfn.IFERROR(__xludf.DUMMYFUNCTION("""COMPUTED_VALUE"""),23)</f>
        <v>23</v>
      </c>
      <c r="F42" s="13">
        <f>_xlfn.IFERROR(__xludf.DUMMYFUNCTION("""COMPUTED_VALUE"""),41)</f>
        <v>41</v>
      </c>
      <c r="G42" s="13">
        <f>_xlfn.IFERROR(__xludf.DUMMYFUNCTION("""COMPUTED_VALUE"""),41)</f>
        <v>41</v>
      </c>
      <c r="H42" s="14">
        <f>_xlfn.IFERROR(__xludf.DUMMYFUNCTION("""COMPUTED_VALUE"""),21.7)</f>
        <v>21.7</v>
      </c>
      <c r="I42" s="14">
        <f>_xlfn.IFERROR(__xludf.DUMMYFUNCTION("""COMPUTED_VALUE"""),38)</f>
        <v>38</v>
      </c>
      <c r="J42" s="14">
        <f>_xlfn.IFERROR(__xludf.DUMMYFUNCTION("""COMPUTED_VALUE"""),38)</f>
        <v>38</v>
      </c>
      <c r="K42" s="15">
        <f>_xlfn.IFERROR(__xludf.DUMMYFUNCTION("""COMPUTED_VALUE"""),1558)</f>
        <v>1558</v>
      </c>
      <c r="L42" s="15">
        <v>38</v>
      </c>
      <c r="M42" s="16"/>
      <c r="N42" s="16"/>
      <c r="O42" s="16"/>
    </row>
    <row r="43" spans="1:15" ht="15">
      <c r="A43" s="9">
        <v>39</v>
      </c>
      <c r="B43" s="10" t="str">
        <f>_xlfn.IFERROR(__xludf.DUMMYFUNCTION("""COMPUTED_VALUE"""),"Горбачев Константин")</f>
        <v>Горбачев Константин</v>
      </c>
      <c r="C43" s="11" t="s">
        <v>23</v>
      </c>
      <c r="D43" s="23" t="s">
        <v>13</v>
      </c>
      <c r="E43" s="12">
        <f>_xlfn.IFERROR(__xludf.DUMMYFUNCTION("""COMPUTED_VALUE"""),24)</f>
        <v>24</v>
      </c>
      <c r="F43" s="13">
        <f>_xlfn.IFERROR(__xludf.DUMMYFUNCTION("""COMPUTED_VALUE"""),39)</f>
        <v>39</v>
      </c>
      <c r="G43" s="13">
        <f>_xlfn.IFERROR(__xludf.DUMMYFUNCTION("""COMPUTED_VALUE"""),39.5)</f>
        <v>39.5</v>
      </c>
      <c r="H43" s="14">
        <f>_xlfn.IFERROR(__xludf.DUMMYFUNCTION("""COMPUTED_VALUE"""),20)</f>
        <v>20</v>
      </c>
      <c r="I43" s="14">
        <f>_xlfn.IFERROR(__xludf.DUMMYFUNCTION("""COMPUTED_VALUE"""),39)</f>
        <v>39</v>
      </c>
      <c r="J43" s="14">
        <f>_xlfn.IFERROR(__xludf.DUMMYFUNCTION("""COMPUTED_VALUE"""),40)</f>
        <v>40</v>
      </c>
      <c r="K43" s="15">
        <f>_xlfn.IFERROR(__xludf.DUMMYFUNCTION("""COMPUTED_VALUE"""),1580)</f>
        <v>1580</v>
      </c>
      <c r="L43" s="15">
        <v>39</v>
      </c>
      <c r="M43" s="16"/>
      <c r="N43" s="16"/>
      <c r="O43" s="16"/>
    </row>
    <row r="44" spans="1:15" ht="15">
      <c r="A44" s="9">
        <v>40</v>
      </c>
      <c r="B44" s="10" t="str">
        <f>_xlfn.IFERROR(__xludf.DUMMYFUNCTION("""COMPUTED_VALUE"""),"Сушко Максим Юрьевич")</f>
        <v>Сушко Максим Юрьевич</v>
      </c>
      <c r="C44" s="11" t="s">
        <v>23</v>
      </c>
      <c r="D44" s="23" t="s">
        <v>21</v>
      </c>
      <c r="E44" s="12">
        <f>_xlfn.IFERROR(__xludf.DUMMYFUNCTION("""COMPUTED_VALUE"""),24)</f>
        <v>24</v>
      </c>
      <c r="F44" s="13">
        <f>_xlfn.IFERROR(__xludf.DUMMYFUNCTION("""COMPUTED_VALUE"""),39)</f>
        <v>39</v>
      </c>
      <c r="G44" s="13">
        <f>_xlfn.IFERROR(__xludf.DUMMYFUNCTION("""COMPUTED_VALUE"""),39.5)</f>
        <v>39.5</v>
      </c>
      <c r="H44" s="14">
        <f>_xlfn.IFERROR(__xludf.DUMMYFUNCTION("""COMPUTED_VALUE"""),20)</f>
        <v>20</v>
      </c>
      <c r="I44" s="14">
        <f>_xlfn.IFERROR(__xludf.DUMMYFUNCTION("""COMPUTED_VALUE"""),39)</f>
        <v>39</v>
      </c>
      <c r="J44" s="14">
        <f>_xlfn.IFERROR(__xludf.DUMMYFUNCTION("""COMPUTED_VALUE"""),40)</f>
        <v>40</v>
      </c>
      <c r="K44" s="15">
        <f>_xlfn.IFERROR(__xludf.DUMMYFUNCTION("""COMPUTED_VALUE"""),1580)</f>
        <v>1580</v>
      </c>
      <c r="L44" s="15">
        <v>40</v>
      </c>
      <c r="M44" s="16"/>
      <c r="N44" s="16"/>
      <c r="O44" s="16"/>
    </row>
    <row r="45" spans="1:15" ht="15">
      <c r="A45" s="9">
        <v>41</v>
      </c>
      <c r="B45" s="10" t="str">
        <f>_xlfn.IFERROR(__xludf.DUMMYFUNCTION("""COMPUTED_VALUE"""),"Гузеев Михаил Андреевич")</f>
        <v>Гузеев Михаил Андреевич</v>
      </c>
      <c r="C45" s="11" t="s">
        <v>23</v>
      </c>
      <c r="D45" s="23" t="s">
        <v>21</v>
      </c>
      <c r="E45" s="12">
        <f>_xlfn.IFERROR(__xludf.DUMMYFUNCTION("""COMPUTED_VALUE"""),22)</f>
        <v>22</v>
      </c>
      <c r="F45" s="13">
        <f>_xlfn.IFERROR(__xludf.DUMMYFUNCTION("""COMPUTED_VALUE"""),42)</f>
        <v>42</v>
      </c>
      <c r="G45" s="13">
        <f>_xlfn.IFERROR(__xludf.DUMMYFUNCTION("""COMPUTED_VALUE"""),42)</f>
        <v>42</v>
      </c>
      <c r="H45" s="14">
        <f>_xlfn.IFERROR(__xludf.DUMMYFUNCTION("""COMPUTED_VALUE"""),18)</f>
        <v>18</v>
      </c>
      <c r="I45" s="14">
        <f>_xlfn.IFERROR(__xludf.DUMMYFUNCTION("""COMPUTED_VALUE"""),42)</f>
        <v>42</v>
      </c>
      <c r="J45" s="14">
        <f>_xlfn.IFERROR(__xludf.DUMMYFUNCTION("""COMPUTED_VALUE"""),42)</f>
        <v>42</v>
      </c>
      <c r="K45" s="15">
        <f>_xlfn.IFERROR(__xludf.DUMMYFUNCTION("""COMPUTED_VALUE"""),1764)</f>
        <v>1764</v>
      </c>
      <c r="L45" s="15">
        <v>41</v>
      </c>
      <c r="M45" s="16"/>
      <c r="N45" s="16"/>
      <c r="O45" s="16"/>
    </row>
    <row r="46" spans="1:15" ht="15" hidden="1">
      <c r="A46" s="9">
        <f>_xlfn.IFERROR(__xludf.DUMMYFUNCTION("""COMPUTED_VALUE"""),45)</f>
        <v>45</v>
      </c>
      <c r="B46" s="10" t="str">
        <f>_xlfn.IFERROR(__xludf.DUMMYFUNCTION("""COMPUTED_VALUE"""),"Асадуллин Артур")</f>
        <v>Асадуллин Артур</v>
      </c>
      <c r="C46" s="11" t="s">
        <v>32</v>
      </c>
      <c r="D46" s="23" t="s">
        <v>21</v>
      </c>
      <c r="E46" s="12"/>
      <c r="F46" s="13">
        <f>_xlfn.IFERROR(__xludf.DUMMYFUNCTION("""COMPUTED_VALUE"""),"")</f>
      </c>
      <c r="G46" s="13">
        <f>_xlfn.IFERROR(__xludf.DUMMYFUNCTION("""COMPUTED_VALUE"""),"")</f>
      </c>
      <c r="H46" s="14"/>
      <c r="I46" s="14">
        <f>_xlfn.IFERROR(__xludf.DUMMYFUNCTION("""COMPUTED_VALUE"""),"")</f>
      </c>
      <c r="J46" s="14">
        <f>_xlfn.IFERROR(__xludf.DUMMYFUNCTION("""COMPUTED_VALUE"""),"")</f>
      </c>
      <c r="K46" s="15">
        <f>_xlfn.IFERROR(__xludf.DUMMYFUNCTION("""COMPUTED_VALUE"""),"")</f>
      </c>
      <c r="L46" s="15">
        <v>42</v>
      </c>
      <c r="M46" s="16"/>
      <c r="N46" s="16"/>
      <c r="O46" s="16"/>
    </row>
    <row r="47" spans="1:15" ht="15" hidden="1">
      <c r="A47" s="9">
        <f>_xlfn.IFERROR(__xludf.DUMMYFUNCTION("""COMPUTED_VALUE"""),47)</f>
        <v>47</v>
      </c>
      <c r="B47" s="10" t="str">
        <f>_xlfn.IFERROR(__xludf.DUMMYFUNCTION("""COMPUTED_VALUE"""),"Быстров Иван Вячеславович")</f>
        <v>Быстров Иван Вячеславович</v>
      </c>
      <c r="C47" s="11" t="s">
        <v>10</v>
      </c>
      <c r="D47" s="22" t="s">
        <v>25</v>
      </c>
      <c r="E47" s="12"/>
      <c r="F47" s="13">
        <f>_xlfn.IFERROR(__xludf.DUMMYFUNCTION("""COMPUTED_VALUE"""),"")</f>
      </c>
      <c r="G47" s="13">
        <f>_xlfn.IFERROR(__xludf.DUMMYFUNCTION("""COMPUTED_VALUE"""),"")</f>
      </c>
      <c r="H47" s="14"/>
      <c r="I47" s="14">
        <f>_xlfn.IFERROR(__xludf.DUMMYFUNCTION("""COMPUTED_VALUE"""),"")</f>
      </c>
      <c r="J47" s="14">
        <f>_xlfn.IFERROR(__xludf.DUMMYFUNCTION("""COMPUTED_VALUE"""),"")</f>
      </c>
      <c r="K47" s="15">
        <f>_xlfn.IFERROR(__xludf.DUMMYFUNCTION("""COMPUTED_VALUE"""),"")</f>
      </c>
      <c r="L47" s="15">
        <v>43</v>
      </c>
      <c r="M47" s="16"/>
      <c r="N47" s="16"/>
      <c r="O47" s="16"/>
    </row>
    <row r="48" spans="1:15" ht="15" hidden="1">
      <c r="A48" s="9">
        <f>_xlfn.IFERROR(__xludf.DUMMYFUNCTION("""COMPUTED_VALUE"""),48)</f>
        <v>48</v>
      </c>
      <c r="B48" s="10" t="str">
        <f>_xlfn.IFERROR(__xludf.DUMMYFUNCTION("""COMPUTED_VALUE"""),"Зимин Павел Максимович")</f>
        <v>Зимин Павел Максимович</v>
      </c>
      <c r="C48" s="11" t="s">
        <v>23</v>
      </c>
      <c r="D48" s="22" t="s">
        <v>17</v>
      </c>
      <c r="E48" s="12"/>
      <c r="F48" s="13">
        <f>_xlfn.IFERROR(__xludf.DUMMYFUNCTION("""COMPUTED_VALUE"""),"")</f>
      </c>
      <c r="G48" s="13">
        <f>_xlfn.IFERROR(__xludf.DUMMYFUNCTION("""COMPUTED_VALUE"""),"")</f>
      </c>
      <c r="H48" s="14"/>
      <c r="I48" s="14">
        <f>_xlfn.IFERROR(__xludf.DUMMYFUNCTION("""COMPUTED_VALUE"""),"")</f>
      </c>
      <c r="J48" s="14">
        <f>_xlfn.IFERROR(__xludf.DUMMYFUNCTION("""COMPUTED_VALUE"""),"")</f>
      </c>
      <c r="K48" s="15">
        <f>_xlfn.IFERROR(__xludf.DUMMYFUNCTION("""COMPUTED_VALUE"""),"")</f>
      </c>
      <c r="L48" s="15">
        <v>44</v>
      </c>
      <c r="M48" s="16"/>
      <c r="N48" s="16"/>
      <c r="O48" s="16"/>
    </row>
    <row r="49" spans="1:15" ht="15" hidden="1">
      <c r="A49" s="9">
        <f>_xlfn.IFERROR(__xludf.DUMMYFUNCTION("""COMPUTED_VALUE"""),43)</f>
        <v>43</v>
      </c>
      <c r="B49" s="10" t="str">
        <f>_xlfn.IFERROR(__xludf.DUMMYFUNCTION("""COMPUTED_VALUE"""),"Латышенко Кондрат Олегович")</f>
        <v>Латышенко Кондрат Олегович</v>
      </c>
      <c r="C49" s="24" t="s">
        <v>32</v>
      </c>
      <c r="D49" s="22" t="s">
        <v>13</v>
      </c>
      <c r="E49" s="12"/>
      <c r="F49" s="13">
        <f>_xlfn.IFERROR(__xludf.DUMMYFUNCTION("""COMPUTED_VALUE"""),"")</f>
      </c>
      <c r="G49" s="13">
        <f>_xlfn.IFERROR(__xludf.DUMMYFUNCTION("""COMPUTED_VALUE"""),"")</f>
      </c>
      <c r="H49" s="14"/>
      <c r="I49" s="14">
        <f>_xlfn.IFERROR(__xludf.DUMMYFUNCTION("""COMPUTED_VALUE"""),"")</f>
      </c>
      <c r="J49" s="14">
        <f>_xlfn.IFERROR(__xludf.DUMMYFUNCTION("""COMPUTED_VALUE"""),"")</f>
      </c>
      <c r="K49" s="15">
        <f>_xlfn.IFERROR(__xludf.DUMMYFUNCTION("""COMPUTED_VALUE"""),"")</f>
      </c>
      <c r="L49" s="15">
        <v>45</v>
      </c>
      <c r="M49" s="16"/>
      <c r="N49" s="16"/>
      <c r="O49" s="16"/>
    </row>
    <row r="50" spans="1:15" ht="15" hidden="1">
      <c r="A50" s="9">
        <f>_xlfn.IFERROR(__xludf.DUMMYFUNCTION("""COMPUTED_VALUE"""),44)</f>
        <v>44</v>
      </c>
      <c r="B50" s="10" t="str">
        <f>_xlfn.IFERROR(__xludf.DUMMYFUNCTION("""COMPUTED_VALUE"""),"Райтаровский Егор Сергеевич")</f>
        <v>Райтаровский Егор Сергеевич</v>
      </c>
      <c r="C50" s="24" t="s">
        <v>32</v>
      </c>
      <c r="D50" s="22" t="s">
        <v>13</v>
      </c>
      <c r="E50" s="12"/>
      <c r="F50" s="13">
        <f>_xlfn.IFERROR(__xludf.DUMMYFUNCTION("""COMPUTED_VALUE"""),"")</f>
      </c>
      <c r="G50" s="13">
        <f>_xlfn.IFERROR(__xludf.DUMMYFUNCTION("""COMPUTED_VALUE"""),"")</f>
      </c>
      <c r="H50" s="14"/>
      <c r="I50" s="14">
        <f>_xlfn.IFERROR(__xludf.DUMMYFUNCTION("""COMPUTED_VALUE"""),"")</f>
      </c>
      <c r="J50" s="14">
        <f>_xlfn.IFERROR(__xludf.DUMMYFUNCTION("""COMPUTED_VALUE"""),"")</f>
      </c>
      <c r="K50" s="15">
        <f>_xlfn.IFERROR(__xludf.DUMMYFUNCTION("""COMPUTED_VALUE"""),"")</f>
      </c>
      <c r="L50" s="15">
        <v>46</v>
      </c>
      <c r="M50" s="16"/>
      <c r="N50" s="16"/>
      <c r="O50" s="16"/>
    </row>
    <row r="51" spans="1:15" ht="15" hidden="1">
      <c r="A51" s="9">
        <f>_xlfn.IFERROR(__xludf.DUMMYFUNCTION("""COMPUTED_VALUE"""),46)</f>
        <v>46</v>
      </c>
      <c r="B51" s="10" t="str">
        <f>_xlfn.IFERROR(__xludf.DUMMYFUNCTION("""COMPUTED_VALUE"""),"Фоминых Павел Юрьевич")</f>
        <v>Фоминых Павел Юрьевич</v>
      </c>
      <c r="C51" s="11" t="s">
        <v>10</v>
      </c>
      <c r="D51" s="22" t="s">
        <v>33</v>
      </c>
      <c r="E51" s="12"/>
      <c r="F51" s="13">
        <f>_xlfn.IFERROR(__xludf.DUMMYFUNCTION("""COMPUTED_VALUE"""),"")</f>
      </c>
      <c r="G51" s="13">
        <f>_xlfn.IFERROR(__xludf.DUMMYFUNCTION("""COMPUTED_VALUE"""),"")</f>
      </c>
      <c r="H51" s="14"/>
      <c r="I51" s="14">
        <f>_xlfn.IFERROR(__xludf.DUMMYFUNCTION("""COMPUTED_VALUE"""),"")</f>
      </c>
      <c r="J51" s="14">
        <f>_xlfn.IFERROR(__xludf.DUMMYFUNCTION("""COMPUTED_VALUE"""),"")</f>
      </c>
      <c r="K51" s="15">
        <f>_xlfn.IFERROR(__xludf.DUMMYFUNCTION("""COMPUTED_VALUE"""),"")</f>
      </c>
      <c r="L51" s="15">
        <v>47</v>
      </c>
      <c r="M51" s="16"/>
      <c r="N51" s="16"/>
      <c r="O51" s="16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9"/>
  <sheetViews>
    <sheetView zoomScalePageLayoutView="0" workbookViewId="0" topLeftCell="A1">
      <selection activeCell="X34" sqref="X34"/>
    </sheetView>
  </sheetViews>
  <sheetFormatPr defaultColWidth="9.140625" defaultRowHeight="15"/>
  <cols>
    <col min="1" max="1" width="6.8515625" style="0" customWidth="1"/>
    <col min="2" max="2" width="34.28125" style="0" customWidth="1"/>
    <col min="3" max="3" width="7.7109375" style="0" customWidth="1"/>
    <col min="4" max="4" width="12.57421875" style="0" customWidth="1"/>
  </cols>
  <sheetData>
    <row r="1" spans="1:15" ht="18.75">
      <c r="A1" s="1">
        <f>_xlfn.IFERROR(__xludf.DUMMYFUNCTION("IMPORTRANGE(""https://docs.google.com/spreadsheets/d/1EH9gZ5n7bK2iI1R_UResTi_sEOaaHZpwLfXbZigQYww/edit#gid=1569085308&amp;range"",""'Спортсмены Ж'!A1:R197"")"),"")</f>
      </c>
      <c r="B1" s="2" t="str">
        <f>_xlfn.IFERROR(__xludf.DUMMYFUNCTION("""COMPUTED_VALUE"""),"Результаты Второго этапа Кубка Санкт-Петербурга по скалолазанию среди альпинистов на трудность ")</f>
        <v>Результаты Второго этапа Кубка Санкт-Петербурга по скалолазанию среди альпинистов на трудность </v>
      </c>
      <c r="C1" s="3"/>
      <c r="D1" s="3"/>
      <c r="E1" s="3"/>
      <c r="F1" s="3"/>
      <c r="G1" s="3"/>
      <c r="H1" s="3"/>
      <c r="I1" s="3"/>
      <c r="J1" s="3"/>
      <c r="K1" s="1"/>
      <c r="L1" s="1"/>
      <c r="M1" s="1"/>
      <c r="N1" s="1"/>
      <c r="O1" s="1"/>
    </row>
    <row r="2" spans="1:15" ht="15">
      <c r="A2" s="1"/>
      <c r="B2" s="4" t="str">
        <f>_xlfn.IFERROR(__xludf.DUMMYFUNCTION("""COMPUTED_VALUE"""),"Спортсмены Женщины")</f>
        <v>Спортсмены Женщины</v>
      </c>
      <c r="C2" s="1"/>
      <c r="D2" s="1"/>
      <c r="E2" s="5"/>
      <c r="F2" s="5" t="str">
        <f>_xlfn.IFERROR(__xludf.DUMMYFUNCTION("""COMPUTED_VALUE"""),"Трасса №1")</f>
        <v>Трасса №1</v>
      </c>
      <c r="G2" s="5"/>
      <c r="H2" s="6"/>
      <c r="I2" s="6" t="str">
        <f>_xlfn.IFERROR(__xludf.DUMMYFUNCTION("""COMPUTED_VALUE"""),"Трасса №2")</f>
        <v>Трасса №2</v>
      </c>
      <c r="J2" s="6"/>
      <c r="K2" s="25" t="str">
        <f>_xlfn.IFERROR(__xludf.DUMMYFUNCTION("""COMPUTED_VALUE"""),"Итог")</f>
        <v>Итог</v>
      </c>
      <c r="L2" s="26"/>
      <c r="M2" s="27" t="str">
        <f>_xlfn.IFERROR(__xludf.DUMMYFUNCTION("""COMPUTED_VALUE"""),"Финал")</f>
        <v>Финал</v>
      </c>
      <c r="N2" s="26"/>
      <c r="O2" s="26"/>
    </row>
    <row r="3" spans="1:15" ht="15">
      <c r="A3" s="9" t="s">
        <v>1</v>
      </c>
      <c r="B3" s="28" t="str">
        <f>_xlfn.IFERROR(__xludf.DUMMYFUNCTION("""COMPUTED_VALUE"""),"ФИО")</f>
        <v>ФИО</v>
      </c>
      <c r="C3" s="29" t="s">
        <v>2</v>
      </c>
      <c r="D3" s="29" t="s">
        <v>3</v>
      </c>
      <c r="E3" s="13" t="str">
        <f>_xlfn.IFERROR(__xludf.DUMMYFUNCTION("""COMPUTED_VALUE"""),"трасса 1")</f>
        <v>трасса 1</v>
      </c>
      <c r="F3" s="13" t="str">
        <f>_xlfn.IFERROR(__xludf.DUMMYFUNCTION("""COMPUTED_VALUE"""),"место")</f>
        <v>место</v>
      </c>
      <c r="G3" s="13" t="str">
        <f>_xlfn.IFERROR(__xludf.DUMMYFUNCTION("""COMPUTED_VALUE"""),"баллы")</f>
        <v>баллы</v>
      </c>
      <c r="H3" s="14" t="str">
        <f>_xlfn.IFERROR(__xludf.DUMMYFUNCTION("""COMPUTED_VALUE"""),"трасса 2")</f>
        <v>трасса 2</v>
      </c>
      <c r="I3" s="14" t="str">
        <f>_xlfn.IFERROR(__xludf.DUMMYFUNCTION("""COMPUTED_VALUE"""),"место")</f>
        <v>место</v>
      </c>
      <c r="J3" s="14" t="str">
        <f>_xlfn.IFERROR(__xludf.DUMMYFUNCTION("""COMPUTED_VALUE"""),"баллы")</f>
        <v>баллы</v>
      </c>
      <c r="K3" s="15" t="str">
        <f>_xlfn.IFERROR(__xludf.DUMMYFUNCTION("""COMPUTED_VALUE"""),"баллы")</f>
        <v>баллы</v>
      </c>
      <c r="L3" s="15" t="str">
        <f>_xlfn.IFERROR(__xludf.DUMMYFUNCTION("""COMPUTED_VALUE"""),"место")</f>
        <v>место</v>
      </c>
      <c r="M3" s="16" t="str">
        <f>_xlfn.IFERROR(__xludf.DUMMYFUNCTION("""COMPUTED_VALUE"""),"трасса 1")</f>
        <v>трасса 1</v>
      </c>
      <c r="N3" s="16" t="str">
        <f>_xlfn.IFERROR(__xludf.DUMMYFUNCTION("""COMPUTED_VALUE"""),"время")</f>
        <v>время</v>
      </c>
      <c r="O3" s="16" t="str">
        <f>_xlfn.IFERROR(__xludf.DUMMYFUNCTION("""COMPUTED_VALUE"""),"место")</f>
        <v>место</v>
      </c>
    </row>
    <row r="4" spans="1:15" ht="15">
      <c r="A4" s="9" t="s">
        <v>49</v>
      </c>
      <c r="B4" s="17" t="str">
        <f>_xlfn.IFERROR(__xludf.DUMMYFUNCTION("""COMPUTED_VALUE"""),"Владыкина Ирина")</f>
        <v>Владыкина Ирина</v>
      </c>
      <c r="C4" s="21" t="s">
        <v>32</v>
      </c>
      <c r="D4" s="19" t="s">
        <v>17</v>
      </c>
      <c r="E4" s="13" t="s">
        <v>6</v>
      </c>
      <c r="F4" s="13">
        <f>_xlfn.IFERROR(__xludf.DUMMYFUNCTION("""COMPUTED_VALUE"""),1)</f>
        <v>1</v>
      </c>
      <c r="G4" s="13">
        <f>_xlfn.IFERROR(__xludf.DUMMYFUNCTION("""COMPUTED_VALUE"""),5)</f>
        <v>5</v>
      </c>
      <c r="H4" s="14" t="s">
        <v>6</v>
      </c>
      <c r="I4" s="14">
        <f>_xlfn.IFERROR(__xludf.DUMMYFUNCTION("""COMPUTED_VALUE"""),1)</f>
        <v>1</v>
      </c>
      <c r="J4" s="14">
        <f>_xlfn.IFERROR(__xludf.DUMMYFUNCTION("""COMPUTED_VALUE"""),2.5)</f>
        <v>2.5</v>
      </c>
      <c r="K4" s="15">
        <f>_xlfn.IFERROR(__xludf.DUMMYFUNCTION("""COMPUTED_VALUE"""),12.5)</f>
        <v>12.5</v>
      </c>
      <c r="L4" s="15">
        <f>_xlfn.IFERROR(__xludf.DUMMYFUNCTION("""COMPUTED_VALUE"""),1)</f>
        <v>1</v>
      </c>
      <c r="M4" s="16">
        <f>_xlfn.IFERROR(__xludf.DUMMYFUNCTION("""COMPUTED_VALUE"""),33)</f>
        <v>33</v>
      </c>
      <c r="N4" s="20">
        <f>_xlfn.IFERROR(__xludf.DUMMYFUNCTION("""COMPUTED_VALUE"""),0.133333333333333)</f>
        <v>0.133333333333333</v>
      </c>
      <c r="O4" s="16" t="s">
        <v>49</v>
      </c>
    </row>
    <row r="5" spans="1:15" ht="15">
      <c r="A5" s="9">
        <v>1</v>
      </c>
      <c r="B5" s="17" t="str">
        <f>_xlfn.IFERROR(__xludf.DUMMYFUNCTION("""COMPUTED_VALUE"""),"Григорьева Александра Евгеньевна")</f>
        <v>Григорьева Александра Евгеньевна</v>
      </c>
      <c r="C5" s="21" t="s">
        <v>10</v>
      </c>
      <c r="D5" s="19" t="s">
        <v>36</v>
      </c>
      <c r="E5" s="13" t="s">
        <v>6</v>
      </c>
      <c r="F5" s="13">
        <f>_xlfn.IFERROR(__xludf.DUMMYFUNCTION("""COMPUTED_VALUE"""),1)</f>
        <v>1</v>
      </c>
      <c r="G5" s="13">
        <f>_xlfn.IFERROR(__xludf.DUMMYFUNCTION("""COMPUTED_VALUE"""),5)</f>
        <v>5</v>
      </c>
      <c r="H5" s="14" t="s">
        <v>6</v>
      </c>
      <c r="I5" s="14">
        <f>_xlfn.IFERROR(__xludf.DUMMYFUNCTION("""COMPUTED_VALUE"""),1)</f>
        <v>1</v>
      </c>
      <c r="J5" s="14">
        <f>_xlfn.IFERROR(__xludf.DUMMYFUNCTION("""COMPUTED_VALUE"""),2.5)</f>
        <v>2.5</v>
      </c>
      <c r="K5" s="15">
        <f>_xlfn.IFERROR(__xludf.DUMMYFUNCTION("""COMPUTED_VALUE"""),12.5)</f>
        <v>12.5</v>
      </c>
      <c r="L5" s="15">
        <f>_xlfn.IFERROR(__xludf.DUMMYFUNCTION("""COMPUTED_VALUE"""),1)</f>
        <v>1</v>
      </c>
      <c r="M5" s="16">
        <f>_xlfn.IFERROR(__xludf.DUMMYFUNCTION("""COMPUTED_VALUE"""),33)</f>
        <v>33</v>
      </c>
      <c r="N5" s="20">
        <f>_xlfn.IFERROR(__xludf.DUMMYFUNCTION("""COMPUTED_VALUE"""),0.169444444444444)</f>
        <v>0.169444444444444</v>
      </c>
      <c r="O5" s="16">
        <v>1</v>
      </c>
    </row>
    <row r="6" spans="1:15" ht="15">
      <c r="A6" s="9">
        <v>2</v>
      </c>
      <c r="B6" s="17" t="str">
        <f>_xlfn.IFERROR(__xludf.DUMMYFUNCTION("""COMPUTED_VALUE"""),"Нарватова Юлия Геннадьевна")</f>
        <v>Нарватова Юлия Геннадьевна</v>
      </c>
      <c r="C6" s="21" t="s">
        <v>16</v>
      </c>
      <c r="D6" s="19" t="s">
        <v>20</v>
      </c>
      <c r="E6" s="13" t="s">
        <v>6</v>
      </c>
      <c r="F6" s="13">
        <f>_xlfn.IFERROR(__xludf.DUMMYFUNCTION("""COMPUTED_VALUE"""),1)</f>
        <v>1</v>
      </c>
      <c r="G6" s="13">
        <f>_xlfn.IFERROR(__xludf.DUMMYFUNCTION("""COMPUTED_VALUE"""),5)</f>
        <v>5</v>
      </c>
      <c r="H6" s="14" t="s">
        <v>6</v>
      </c>
      <c r="I6" s="14">
        <f>_xlfn.IFERROR(__xludf.DUMMYFUNCTION("""COMPUTED_VALUE"""),1)</f>
        <v>1</v>
      </c>
      <c r="J6" s="14">
        <f>_xlfn.IFERROR(__xludf.DUMMYFUNCTION("""COMPUTED_VALUE"""),2.5)</f>
        <v>2.5</v>
      </c>
      <c r="K6" s="15">
        <f>_xlfn.IFERROR(__xludf.DUMMYFUNCTION("""COMPUTED_VALUE"""),12.5)</f>
        <v>12.5</v>
      </c>
      <c r="L6" s="15">
        <f>_xlfn.IFERROR(__xludf.DUMMYFUNCTION("""COMPUTED_VALUE"""),1)</f>
        <v>1</v>
      </c>
      <c r="M6" s="16" t="s">
        <v>30</v>
      </c>
      <c r="N6" s="20">
        <f>_xlfn.IFERROR(__xludf.DUMMYFUNCTION("""COMPUTED_VALUE"""),0.13125)</f>
        <v>0.13125</v>
      </c>
      <c r="O6" s="16">
        <v>2</v>
      </c>
    </row>
    <row r="7" spans="1:15" ht="15">
      <c r="A7" s="9">
        <v>3</v>
      </c>
      <c r="B7" s="17" t="str">
        <f>_xlfn.IFERROR(__xludf.DUMMYFUNCTION("""COMPUTED_VALUE"""),"Падучева Ольга Павловна")</f>
        <v>Падучева Ольга Павловна</v>
      </c>
      <c r="C7" s="21" t="s">
        <v>10</v>
      </c>
      <c r="D7" s="19" t="s">
        <v>15</v>
      </c>
      <c r="E7" s="13" t="s">
        <v>6</v>
      </c>
      <c r="F7" s="13">
        <f>_xlfn.IFERROR(__xludf.DUMMYFUNCTION("""COMPUTED_VALUE"""),1)</f>
        <v>1</v>
      </c>
      <c r="G7" s="13">
        <f>_xlfn.IFERROR(__xludf.DUMMYFUNCTION("""COMPUTED_VALUE"""),5)</f>
        <v>5</v>
      </c>
      <c r="H7" s="14" t="s">
        <v>6</v>
      </c>
      <c r="I7" s="14">
        <f>_xlfn.IFERROR(__xludf.DUMMYFUNCTION("""COMPUTED_VALUE"""),1)</f>
        <v>1</v>
      </c>
      <c r="J7" s="14">
        <f>_xlfn.IFERROR(__xludf.DUMMYFUNCTION("""COMPUTED_VALUE"""),2.5)</f>
        <v>2.5</v>
      </c>
      <c r="K7" s="15">
        <f>_xlfn.IFERROR(__xludf.DUMMYFUNCTION("""COMPUTED_VALUE"""),12.5)</f>
        <v>12.5</v>
      </c>
      <c r="L7" s="15">
        <f>_xlfn.IFERROR(__xludf.DUMMYFUNCTION("""COMPUTED_VALUE"""),1)</f>
        <v>1</v>
      </c>
      <c r="M7" s="16" t="s">
        <v>30</v>
      </c>
      <c r="N7" s="20">
        <f>_xlfn.IFERROR(__xludf.DUMMYFUNCTION("""COMPUTED_VALUE"""),0.133333333333333)</f>
        <v>0.133333333333333</v>
      </c>
      <c r="O7" s="16">
        <v>3</v>
      </c>
    </row>
    <row r="8" spans="1:15" ht="15">
      <c r="A8" s="9">
        <v>4</v>
      </c>
      <c r="B8" s="17" t="str">
        <f>_xlfn.IFERROR(__xludf.DUMMYFUNCTION("""COMPUTED_VALUE"""),"Чухно Мария Андреевна")</f>
        <v>Чухно Мария Андреевна</v>
      </c>
      <c r="C8" s="21" t="s">
        <v>19</v>
      </c>
      <c r="D8" s="19" t="s">
        <v>9</v>
      </c>
      <c r="E8" s="13" t="s">
        <v>6</v>
      </c>
      <c r="F8" s="13">
        <f>_xlfn.IFERROR(__xludf.DUMMYFUNCTION("""COMPUTED_VALUE"""),1)</f>
        <v>1</v>
      </c>
      <c r="G8" s="13">
        <f>_xlfn.IFERROR(__xludf.DUMMYFUNCTION("""COMPUTED_VALUE"""),5)</f>
        <v>5</v>
      </c>
      <c r="H8" s="14" t="s">
        <v>37</v>
      </c>
      <c r="I8" s="14">
        <f>_xlfn.IFERROR(__xludf.DUMMYFUNCTION("""COMPUTED_VALUE"""),5)</f>
        <v>5</v>
      </c>
      <c r="J8" s="14">
        <f>_xlfn.IFERROR(__xludf.DUMMYFUNCTION("""COMPUTED_VALUE"""),5)</f>
        <v>5</v>
      </c>
      <c r="K8" s="15">
        <f>_xlfn.IFERROR(__xludf.DUMMYFUNCTION("""COMPUTED_VALUE"""),25)</f>
        <v>25</v>
      </c>
      <c r="L8" s="15">
        <f>_xlfn.IFERROR(__xludf.DUMMYFUNCTION("""COMPUTED_VALUE"""),5)</f>
        <v>5</v>
      </c>
      <c r="M8" s="16" t="s">
        <v>27</v>
      </c>
      <c r="N8" s="16"/>
      <c r="O8" s="16">
        <v>4</v>
      </c>
    </row>
    <row r="9" spans="1:15" ht="15">
      <c r="A9" s="9">
        <v>5</v>
      </c>
      <c r="B9" s="17" t="str">
        <f>_xlfn.IFERROR(__xludf.DUMMYFUNCTION("""COMPUTED_VALUE"""),"Кочубей Оксана Андреевна")</f>
        <v>Кочубей Оксана Андреевна</v>
      </c>
      <c r="C9" s="21" t="s">
        <v>12</v>
      </c>
      <c r="D9" s="19" t="s">
        <v>13</v>
      </c>
      <c r="E9" s="13" t="s">
        <v>6</v>
      </c>
      <c r="F9" s="13">
        <f>_xlfn.IFERROR(__xludf.DUMMYFUNCTION("""COMPUTED_VALUE"""),1)</f>
        <v>1</v>
      </c>
      <c r="G9" s="13">
        <f>_xlfn.IFERROR(__xludf.DUMMYFUNCTION("""COMPUTED_VALUE"""),5)</f>
        <v>5</v>
      </c>
      <c r="H9" s="14">
        <f>_xlfn.IFERROR(__xludf.DUMMYFUNCTION("""COMPUTED_VALUE"""),39)</f>
        <v>39</v>
      </c>
      <c r="I9" s="14">
        <f>_xlfn.IFERROR(__xludf.DUMMYFUNCTION("""COMPUTED_VALUE"""),6)</f>
        <v>6</v>
      </c>
      <c r="J9" s="14">
        <f>_xlfn.IFERROR(__xludf.DUMMYFUNCTION("""COMPUTED_VALUE"""),6)</f>
        <v>6</v>
      </c>
      <c r="K9" s="15">
        <f>_xlfn.IFERROR(__xludf.DUMMYFUNCTION("""COMPUTED_VALUE"""),30)</f>
        <v>30</v>
      </c>
      <c r="L9" s="15">
        <f>_xlfn.IFERROR(__xludf.DUMMYFUNCTION("""COMPUTED_VALUE"""),6)</f>
        <v>6</v>
      </c>
      <c r="M9" s="16" t="s">
        <v>38</v>
      </c>
      <c r="N9" s="16"/>
      <c r="O9" s="16">
        <v>5</v>
      </c>
    </row>
    <row r="10" spans="1:15" ht="15">
      <c r="A10" s="9">
        <v>6</v>
      </c>
      <c r="B10" s="17" t="str">
        <f>_xlfn.IFERROR(__xludf.DUMMYFUNCTION("""COMPUTED_VALUE"""),"Петрова Алиса Александровна")</f>
        <v>Петрова Алиса Александровна</v>
      </c>
      <c r="C10" s="18" t="s">
        <v>23</v>
      </c>
      <c r="D10" s="30" t="s">
        <v>17</v>
      </c>
      <c r="E10" s="13" t="s">
        <v>6</v>
      </c>
      <c r="F10" s="13">
        <f>_xlfn.IFERROR(__xludf.DUMMYFUNCTION("""COMPUTED_VALUE"""),1)</f>
        <v>1</v>
      </c>
      <c r="G10" s="13">
        <f>_xlfn.IFERROR(__xludf.DUMMYFUNCTION("""COMPUTED_VALUE"""),5)</f>
        <v>5</v>
      </c>
      <c r="H10" s="14" t="s">
        <v>30</v>
      </c>
      <c r="I10" s="14">
        <f>_xlfn.IFERROR(__xludf.DUMMYFUNCTION("""COMPUTED_VALUE"""),10)</f>
        <v>10</v>
      </c>
      <c r="J10" s="14">
        <f>_xlfn.IFERROR(__xludf.DUMMYFUNCTION("""COMPUTED_VALUE"""),10)</f>
        <v>10</v>
      </c>
      <c r="K10" s="15">
        <f>_xlfn.IFERROR(__xludf.DUMMYFUNCTION("""COMPUTED_VALUE"""),50)</f>
        <v>50</v>
      </c>
      <c r="L10" s="15">
        <f>_xlfn.IFERROR(__xludf.DUMMYFUNCTION("""COMPUTED_VALUE"""),8)</f>
        <v>8</v>
      </c>
      <c r="M10" s="16">
        <f>_xlfn.IFERROR(__xludf.DUMMYFUNCTION("""COMPUTED_VALUE"""),30)</f>
        <v>30</v>
      </c>
      <c r="N10" s="16"/>
      <c r="O10" s="16">
        <v>6</v>
      </c>
    </row>
    <row r="11" spans="1:15" ht="15">
      <c r="A11" s="9">
        <v>7</v>
      </c>
      <c r="B11" s="17" t="str">
        <f>_xlfn.IFERROR(__xludf.DUMMYFUNCTION("""COMPUTED_VALUE"""),"Мужикина Надежда Викторовна")</f>
        <v>Мужикина Надежда Викторовна</v>
      </c>
      <c r="C11" s="21" t="s">
        <v>4</v>
      </c>
      <c r="D11" s="19" t="s">
        <v>9</v>
      </c>
      <c r="E11" s="13" t="s">
        <v>6</v>
      </c>
      <c r="F11" s="13">
        <f>_xlfn.IFERROR(__xludf.DUMMYFUNCTION("""COMPUTED_VALUE"""),1)</f>
        <v>1</v>
      </c>
      <c r="G11" s="13">
        <f>_xlfn.IFERROR(__xludf.DUMMYFUNCTION("""COMPUTED_VALUE"""),5)</f>
        <v>5</v>
      </c>
      <c r="H11" s="14">
        <f>_xlfn.IFERROR(__xludf.DUMMYFUNCTION("""COMPUTED_VALUE"""),35)</f>
        <v>35</v>
      </c>
      <c r="I11" s="14">
        <f>_xlfn.IFERROR(__xludf.DUMMYFUNCTION("""COMPUTED_VALUE"""),9)</f>
        <v>9</v>
      </c>
      <c r="J11" s="14">
        <f>_xlfn.IFERROR(__xludf.DUMMYFUNCTION("""COMPUTED_VALUE"""),9)</f>
        <v>9</v>
      </c>
      <c r="K11" s="15">
        <f>_xlfn.IFERROR(__xludf.DUMMYFUNCTION("""COMPUTED_VALUE"""),45)</f>
        <v>45</v>
      </c>
      <c r="L11" s="15">
        <f>_xlfn.IFERROR(__xludf.DUMMYFUNCTION("""COMPUTED_VALUE"""),7)</f>
        <v>7</v>
      </c>
      <c r="M11" s="16" t="s">
        <v>34</v>
      </c>
      <c r="N11" s="16"/>
      <c r="O11" s="16">
        <v>7</v>
      </c>
    </row>
    <row r="12" spans="1:15" ht="15">
      <c r="A12" s="9">
        <v>8</v>
      </c>
      <c r="B12" s="17" t="str">
        <f>_xlfn.IFERROR(__xludf.DUMMYFUNCTION("""COMPUTED_VALUE"""),"Царева Наталья Сергеевна")</f>
        <v>Царева Наталья Сергеевна</v>
      </c>
      <c r="C12" s="21" t="s">
        <v>10</v>
      </c>
      <c r="D12" s="19" t="s">
        <v>21</v>
      </c>
      <c r="E12" s="13" t="s">
        <v>39</v>
      </c>
      <c r="F12" s="13">
        <f>_xlfn.IFERROR(__xludf.DUMMYFUNCTION("""COMPUTED_VALUE"""),11)</f>
        <v>11</v>
      </c>
      <c r="G12" s="13">
        <f>_xlfn.IFERROR(__xludf.DUMMYFUNCTION("""COMPUTED_VALUE"""),11.5)</f>
        <v>11.5</v>
      </c>
      <c r="H12" s="14">
        <f>_xlfn.IFERROR(__xludf.DUMMYFUNCTION("""COMPUTED_VALUE"""),38)</f>
        <v>38</v>
      </c>
      <c r="I12" s="14">
        <f>_xlfn.IFERROR(__xludf.DUMMYFUNCTION("""COMPUTED_VALUE"""),7)</f>
        <v>7</v>
      </c>
      <c r="J12" s="14">
        <f>_xlfn.IFERROR(__xludf.DUMMYFUNCTION("""COMPUTED_VALUE"""),7.5)</f>
        <v>7.5</v>
      </c>
      <c r="K12" s="15">
        <f>_xlfn.IFERROR(__xludf.DUMMYFUNCTION("""COMPUTED_VALUE"""),86.25)</f>
        <v>86.25</v>
      </c>
      <c r="L12" s="15">
        <f>_xlfn.IFERROR(__xludf.DUMMYFUNCTION("""COMPUTED_VALUE"""),10)</f>
        <v>10</v>
      </c>
      <c r="M12" s="16">
        <f>_xlfn.IFERROR(__xludf.DUMMYFUNCTION("""COMPUTED_VALUE"""),25)</f>
        <v>25</v>
      </c>
      <c r="N12" s="16"/>
      <c r="O12" s="16">
        <v>8</v>
      </c>
    </row>
    <row r="13" spans="1:15" ht="15">
      <c r="A13" s="9">
        <v>9</v>
      </c>
      <c r="B13" s="17" t="str">
        <f>_xlfn.IFERROR(__xludf.DUMMYFUNCTION("""COMPUTED_VALUE"""),"Морошкина Александра Александровна")</f>
        <v>Морошкина Александра Александровна</v>
      </c>
      <c r="C13" s="21" t="s">
        <v>24</v>
      </c>
      <c r="D13" s="19" t="s">
        <v>17</v>
      </c>
      <c r="E13" s="13" t="s">
        <v>40</v>
      </c>
      <c r="F13" s="13">
        <f>_xlfn.IFERROR(__xludf.DUMMYFUNCTION("""COMPUTED_VALUE"""),10)</f>
        <v>10</v>
      </c>
      <c r="G13" s="13">
        <f>_xlfn.IFERROR(__xludf.DUMMYFUNCTION("""COMPUTED_VALUE"""),10)</f>
        <v>10</v>
      </c>
      <c r="H13" s="14">
        <f>_xlfn.IFERROR(__xludf.DUMMYFUNCTION("""COMPUTED_VALUE"""),38)</f>
        <v>38</v>
      </c>
      <c r="I13" s="14">
        <f>_xlfn.IFERROR(__xludf.DUMMYFUNCTION("""COMPUTED_VALUE"""),7)</f>
        <v>7</v>
      </c>
      <c r="J13" s="14">
        <f>_xlfn.IFERROR(__xludf.DUMMYFUNCTION("""COMPUTED_VALUE"""),7.5)</f>
        <v>7.5</v>
      </c>
      <c r="K13" s="15">
        <f>_xlfn.IFERROR(__xludf.DUMMYFUNCTION("""COMPUTED_VALUE"""),75)</f>
        <v>75</v>
      </c>
      <c r="L13" s="15">
        <f>_xlfn.IFERROR(__xludf.DUMMYFUNCTION("""COMPUTED_VALUE"""),9)</f>
        <v>9</v>
      </c>
      <c r="M13" s="16" t="s">
        <v>31</v>
      </c>
      <c r="N13" s="16"/>
      <c r="O13" s="16">
        <v>9</v>
      </c>
    </row>
    <row r="14" spans="1:15" ht="15">
      <c r="A14" s="9">
        <v>10</v>
      </c>
      <c r="B14" s="10" t="str">
        <f>_xlfn.IFERROR(__xludf.DUMMYFUNCTION("""COMPUTED_VALUE"""),"Пильщикова Надежда Сергеевна")</f>
        <v>Пильщикова Надежда Сергеевна</v>
      </c>
      <c r="C14" s="11" t="s">
        <v>12</v>
      </c>
      <c r="D14" s="23" t="s">
        <v>17</v>
      </c>
      <c r="E14" s="13" t="s">
        <v>6</v>
      </c>
      <c r="F14" s="13">
        <f>_xlfn.IFERROR(__xludf.DUMMYFUNCTION("""COMPUTED_VALUE"""),1)</f>
        <v>1</v>
      </c>
      <c r="G14" s="13">
        <f>_xlfn.IFERROR(__xludf.DUMMYFUNCTION("""COMPUTED_VALUE"""),5)</f>
        <v>5</v>
      </c>
      <c r="H14" s="14">
        <f>_xlfn.IFERROR(__xludf.DUMMYFUNCTION("""COMPUTED_VALUE"""),25)</f>
        <v>25</v>
      </c>
      <c r="I14" s="14">
        <f>_xlfn.IFERROR(__xludf.DUMMYFUNCTION("""COMPUTED_VALUE"""),17)</f>
        <v>17</v>
      </c>
      <c r="J14" s="14">
        <f>_xlfn.IFERROR(__xludf.DUMMYFUNCTION("""COMPUTED_VALUE"""),17.5)</f>
        <v>17.5</v>
      </c>
      <c r="K14" s="15">
        <f>_xlfn.IFERROR(__xludf.DUMMYFUNCTION("""COMPUTED_VALUE"""),87.5)</f>
        <v>87.5</v>
      </c>
      <c r="L14" s="15">
        <v>10</v>
      </c>
      <c r="M14" s="16"/>
      <c r="N14" s="16"/>
      <c r="O14" s="16">
        <f>_xlfn.IFERROR(__xludf.DUMMYFUNCTION("""COMPUTED_VALUE"""),"")</f>
      </c>
    </row>
    <row r="15" spans="1:15" ht="15">
      <c r="A15" s="9">
        <v>11</v>
      </c>
      <c r="B15" s="10" t="str">
        <f>_xlfn.IFERROR(__xludf.DUMMYFUNCTION("""COMPUTED_VALUE"""),"Чудакова Ольга")</f>
        <v>Чудакова Ольга</v>
      </c>
      <c r="C15" s="11" t="s">
        <v>10</v>
      </c>
      <c r="D15" s="22" t="s">
        <v>9</v>
      </c>
      <c r="E15" s="13" t="s">
        <v>39</v>
      </c>
      <c r="F15" s="13">
        <f>_xlfn.IFERROR(__xludf.DUMMYFUNCTION("""COMPUTED_VALUE"""),11)</f>
        <v>11</v>
      </c>
      <c r="G15" s="13">
        <f>_xlfn.IFERROR(__xludf.DUMMYFUNCTION("""COMPUTED_VALUE"""),11.5)</f>
        <v>11.5</v>
      </c>
      <c r="H15" s="14">
        <f>_xlfn.IFERROR(__xludf.DUMMYFUNCTION("""COMPUTED_VALUE"""),32)</f>
        <v>32</v>
      </c>
      <c r="I15" s="14">
        <f>_xlfn.IFERROR(__xludf.DUMMYFUNCTION("""COMPUTED_VALUE"""),11)</f>
        <v>11</v>
      </c>
      <c r="J15" s="14">
        <f>_xlfn.IFERROR(__xludf.DUMMYFUNCTION("""COMPUTED_VALUE"""),11.5)</f>
        <v>11.5</v>
      </c>
      <c r="K15" s="15">
        <f>_xlfn.IFERROR(__xludf.DUMMYFUNCTION("""COMPUTED_VALUE"""),132.25)</f>
        <v>132.25</v>
      </c>
      <c r="L15" s="15">
        <v>11</v>
      </c>
      <c r="M15" s="16"/>
      <c r="N15" s="16"/>
      <c r="O15" s="16">
        <f>_xlfn.IFERROR(__xludf.DUMMYFUNCTION("""COMPUTED_VALUE"""),"")</f>
      </c>
    </row>
    <row r="16" spans="1:15" ht="15">
      <c r="A16" s="9">
        <v>12</v>
      </c>
      <c r="B16" s="10" t="str">
        <f>_xlfn.IFERROR(__xludf.DUMMYFUNCTION("""COMPUTED_VALUE"""),"Баранова Алена Петровна")</f>
        <v>Баранова Алена Петровна</v>
      </c>
      <c r="C16" s="11" t="s">
        <v>4</v>
      </c>
      <c r="D16" s="22" t="s">
        <v>33</v>
      </c>
      <c r="E16" s="13" t="s">
        <v>37</v>
      </c>
      <c r="F16" s="13">
        <f>_xlfn.IFERROR(__xludf.DUMMYFUNCTION("""COMPUTED_VALUE"""),13)</f>
        <v>13</v>
      </c>
      <c r="G16" s="13">
        <f>_xlfn.IFERROR(__xludf.DUMMYFUNCTION("""COMPUTED_VALUE"""),13)</f>
        <v>13</v>
      </c>
      <c r="H16" s="14">
        <f>_xlfn.IFERROR(__xludf.DUMMYFUNCTION("""COMPUTED_VALUE"""),32)</f>
        <v>32</v>
      </c>
      <c r="I16" s="14">
        <f>_xlfn.IFERROR(__xludf.DUMMYFUNCTION("""COMPUTED_VALUE"""),11)</f>
        <v>11</v>
      </c>
      <c r="J16" s="14">
        <f>_xlfn.IFERROR(__xludf.DUMMYFUNCTION("""COMPUTED_VALUE"""),11.5)</f>
        <v>11.5</v>
      </c>
      <c r="K16" s="15">
        <f>_xlfn.IFERROR(__xludf.DUMMYFUNCTION("""COMPUTED_VALUE"""),149.5)</f>
        <v>149.5</v>
      </c>
      <c r="L16" s="15">
        <v>12</v>
      </c>
      <c r="M16" s="16"/>
      <c r="N16" s="16"/>
      <c r="O16" s="16">
        <f>_xlfn.IFERROR(__xludf.DUMMYFUNCTION("""COMPUTED_VALUE"""),"")</f>
      </c>
    </row>
    <row r="17" spans="1:15" ht="15">
      <c r="A17" s="9">
        <v>13</v>
      </c>
      <c r="B17" s="10" t="str">
        <f>_xlfn.IFERROR(__xludf.DUMMYFUNCTION("""COMPUTED_VALUE"""),"Якименко Оксана Анатольевна")</f>
        <v>Якименко Оксана Анатольевна</v>
      </c>
      <c r="C17" s="11" t="s">
        <v>4</v>
      </c>
      <c r="D17" s="22" t="s">
        <v>36</v>
      </c>
      <c r="E17" s="13">
        <f>_xlfn.IFERROR(__xludf.DUMMYFUNCTION("""COMPUTED_VALUE"""),38)</f>
        <v>38</v>
      </c>
      <c r="F17" s="13">
        <f>_xlfn.IFERROR(__xludf.DUMMYFUNCTION("""COMPUTED_VALUE"""),16)</f>
        <v>16</v>
      </c>
      <c r="G17" s="13">
        <f>_xlfn.IFERROR(__xludf.DUMMYFUNCTION("""COMPUTED_VALUE"""),17.5)</f>
        <v>17.5</v>
      </c>
      <c r="H17" s="14">
        <f>_xlfn.IFERROR(__xludf.DUMMYFUNCTION("""COMPUTED_VALUE"""),30)</f>
        <v>30</v>
      </c>
      <c r="I17" s="14">
        <f>_xlfn.IFERROR(__xludf.DUMMYFUNCTION("""COMPUTED_VALUE"""),13)</f>
        <v>13</v>
      </c>
      <c r="J17" s="14">
        <f>_xlfn.IFERROR(__xludf.DUMMYFUNCTION("""COMPUTED_VALUE"""),13)</f>
        <v>13</v>
      </c>
      <c r="K17" s="15">
        <f>_xlfn.IFERROR(__xludf.DUMMYFUNCTION("""COMPUTED_VALUE"""),227.5)</f>
        <v>227.5</v>
      </c>
      <c r="L17" s="15">
        <v>13</v>
      </c>
      <c r="M17" s="16"/>
      <c r="N17" s="16"/>
      <c r="O17" s="16">
        <f>_xlfn.IFERROR(__xludf.DUMMYFUNCTION("""COMPUTED_VALUE"""),"")</f>
      </c>
    </row>
    <row r="18" spans="1:15" ht="15">
      <c r="A18" s="9">
        <v>14</v>
      </c>
      <c r="B18" s="10" t="str">
        <f>_xlfn.IFERROR(__xludf.DUMMYFUNCTION("""COMPUTED_VALUE"""),"Богачева Анна Александровна")</f>
        <v>Богачева Анна Александровна</v>
      </c>
      <c r="C18" s="11" t="s">
        <v>8</v>
      </c>
      <c r="D18" s="22" t="s">
        <v>9</v>
      </c>
      <c r="E18" s="13">
        <f>_xlfn.IFERROR(__xludf.DUMMYFUNCTION("""COMPUTED_VALUE"""),38)</f>
        <v>38</v>
      </c>
      <c r="F18" s="13">
        <f>_xlfn.IFERROR(__xludf.DUMMYFUNCTION("""COMPUTED_VALUE"""),16)</f>
        <v>16</v>
      </c>
      <c r="G18" s="13">
        <f>_xlfn.IFERROR(__xludf.DUMMYFUNCTION("""COMPUTED_VALUE"""),17.5)</f>
        <v>17.5</v>
      </c>
      <c r="H18" s="14">
        <f>_xlfn.IFERROR(__xludf.DUMMYFUNCTION("""COMPUTED_VALUE"""),27)</f>
        <v>27</v>
      </c>
      <c r="I18" s="14">
        <f>_xlfn.IFERROR(__xludf.DUMMYFUNCTION("""COMPUTED_VALUE"""),15)</f>
        <v>15</v>
      </c>
      <c r="J18" s="14">
        <f>_xlfn.IFERROR(__xludf.DUMMYFUNCTION("""COMPUTED_VALUE"""),15)</f>
        <v>15</v>
      </c>
      <c r="K18" s="15">
        <f>_xlfn.IFERROR(__xludf.DUMMYFUNCTION("""COMPUTED_VALUE"""),262.5)</f>
        <v>262.5</v>
      </c>
      <c r="L18" s="15">
        <v>14</v>
      </c>
      <c r="M18" s="16"/>
      <c r="N18" s="16"/>
      <c r="O18" s="16"/>
    </row>
    <row r="19" spans="1:15" ht="15">
      <c r="A19" s="9">
        <v>15</v>
      </c>
      <c r="B19" s="10" t="str">
        <f>_xlfn.IFERROR(__xludf.DUMMYFUNCTION("""COMPUTED_VALUE"""),"Епифанова Мария Григорьевна")</f>
        <v>Епифанова Мария Григорьевна</v>
      </c>
      <c r="C19" s="11" t="s">
        <v>19</v>
      </c>
      <c r="D19" s="22" t="s">
        <v>33</v>
      </c>
      <c r="E19" s="13" t="s">
        <v>11</v>
      </c>
      <c r="F19" s="13">
        <f>_xlfn.IFERROR(__xludf.DUMMYFUNCTION("""COMPUTED_VALUE"""),20)</f>
        <v>20</v>
      </c>
      <c r="G19" s="13">
        <f>_xlfn.IFERROR(__xludf.DUMMYFUNCTION("""COMPUTED_VALUE"""),20)</f>
        <v>20</v>
      </c>
      <c r="H19" s="14">
        <f>_xlfn.IFERROR(__xludf.DUMMYFUNCTION("""COMPUTED_VALUE"""),29)</f>
        <v>29</v>
      </c>
      <c r="I19" s="14">
        <f>_xlfn.IFERROR(__xludf.DUMMYFUNCTION("""COMPUTED_VALUE"""),14)</f>
        <v>14</v>
      </c>
      <c r="J19" s="14">
        <f>_xlfn.IFERROR(__xludf.DUMMYFUNCTION("""COMPUTED_VALUE"""),14)</f>
        <v>14</v>
      </c>
      <c r="K19" s="15">
        <f>_xlfn.IFERROR(__xludf.DUMMYFUNCTION("""COMPUTED_VALUE"""),280)</f>
        <v>280</v>
      </c>
      <c r="L19" s="15">
        <v>15</v>
      </c>
      <c r="M19" s="16"/>
      <c r="N19" s="16"/>
      <c r="O19" s="16"/>
    </row>
    <row r="20" spans="1:15" ht="15">
      <c r="A20" s="9" t="s">
        <v>49</v>
      </c>
      <c r="B20" s="10" t="str">
        <f>_xlfn.IFERROR(__xludf.DUMMYFUNCTION("""COMPUTED_VALUE"""),"Александрова Оксана Эдуардовна")</f>
        <v>Александрова Оксана Эдуардовна</v>
      </c>
      <c r="C20" s="24" t="s">
        <v>32</v>
      </c>
      <c r="D20" s="22" t="s">
        <v>13</v>
      </c>
      <c r="E20" s="13">
        <f>_xlfn.IFERROR(__xludf.DUMMYFUNCTION("""COMPUTED_VALUE"""),38)</f>
        <v>38</v>
      </c>
      <c r="F20" s="13">
        <f>_xlfn.IFERROR(__xludf.DUMMYFUNCTION("""COMPUTED_VALUE"""),16)</f>
        <v>16</v>
      </c>
      <c r="G20" s="13">
        <f>_xlfn.IFERROR(__xludf.DUMMYFUNCTION("""COMPUTED_VALUE"""),17.5)</f>
        <v>17.5</v>
      </c>
      <c r="H20" s="14">
        <f>_xlfn.IFERROR(__xludf.DUMMYFUNCTION("""COMPUTED_VALUE"""),25)</f>
        <v>25</v>
      </c>
      <c r="I20" s="14">
        <f>_xlfn.IFERROR(__xludf.DUMMYFUNCTION("""COMPUTED_VALUE"""),17)</f>
        <v>17</v>
      </c>
      <c r="J20" s="14">
        <f>_xlfn.IFERROR(__xludf.DUMMYFUNCTION("""COMPUTED_VALUE"""),17.5)</f>
        <v>17.5</v>
      </c>
      <c r="K20" s="15">
        <f>_xlfn.IFERROR(__xludf.DUMMYFUNCTION("""COMPUTED_VALUE"""),306.25)</f>
        <v>306.25</v>
      </c>
      <c r="L20" s="15" t="s">
        <v>49</v>
      </c>
      <c r="M20" s="16"/>
      <c r="N20" s="16"/>
      <c r="O20" s="16"/>
    </row>
    <row r="21" spans="1:15" ht="15">
      <c r="A21" s="9">
        <v>16</v>
      </c>
      <c r="B21" s="10" t="str">
        <f>_xlfn.IFERROR(__xludf.DUMMYFUNCTION("""COMPUTED_VALUE"""),"Дмитриева Анна Игоревна")</f>
        <v>Дмитриева Анна Игоревна</v>
      </c>
      <c r="C21" s="11" t="s">
        <v>23</v>
      </c>
      <c r="D21" s="23" t="s">
        <v>21</v>
      </c>
      <c r="E21" s="13" t="s">
        <v>22</v>
      </c>
      <c r="F21" s="13">
        <f>_xlfn.IFERROR(__xludf.DUMMYFUNCTION("""COMPUTED_VALUE"""),14)</f>
        <v>14</v>
      </c>
      <c r="G21" s="13">
        <f>_xlfn.IFERROR(__xludf.DUMMYFUNCTION("""COMPUTED_VALUE"""),14.5)</f>
        <v>14.5</v>
      </c>
      <c r="H21" s="14">
        <f>_xlfn.IFERROR(__xludf.DUMMYFUNCTION("""COMPUTED_VALUE"""),23)</f>
        <v>23</v>
      </c>
      <c r="I21" s="14">
        <f>_xlfn.IFERROR(__xludf.DUMMYFUNCTION("""COMPUTED_VALUE"""),21)</f>
        <v>21</v>
      </c>
      <c r="J21" s="14">
        <f>_xlfn.IFERROR(__xludf.DUMMYFUNCTION("""COMPUTED_VALUE"""),24)</f>
        <v>24</v>
      </c>
      <c r="K21" s="15">
        <f>_xlfn.IFERROR(__xludf.DUMMYFUNCTION("""COMPUTED_VALUE"""),348)</f>
        <v>348</v>
      </c>
      <c r="L21" s="15">
        <v>16</v>
      </c>
      <c r="M21" s="16"/>
      <c r="N21" s="16"/>
      <c r="O21" s="16"/>
    </row>
    <row r="22" spans="1:15" ht="15">
      <c r="A22" s="9">
        <v>17</v>
      </c>
      <c r="B22" s="10" t="str">
        <f>_xlfn.IFERROR(__xludf.DUMMYFUNCTION("""COMPUTED_VALUE"""),"Комова Анастасия Андреевна")</f>
        <v>Комова Анастасия Андреевна</v>
      </c>
      <c r="C22" s="11" t="s">
        <v>23</v>
      </c>
      <c r="D22" s="23" t="s">
        <v>21</v>
      </c>
      <c r="E22" s="13" t="s">
        <v>22</v>
      </c>
      <c r="F22" s="13">
        <f>_xlfn.IFERROR(__xludf.DUMMYFUNCTION("""COMPUTED_VALUE"""),14)</f>
        <v>14</v>
      </c>
      <c r="G22" s="13">
        <f>_xlfn.IFERROR(__xludf.DUMMYFUNCTION("""COMPUTED_VALUE"""),14.5)</f>
        <v>14.5</v>
      </c>
      <c r="H22" s="14">
        <f>_xlfn.IFERROR(__xludf.DUMMYFUNCTION("""COMPUTED_VALUE"""),23)</f>
        <v>23</v>
      </c>
      <c r="I22" s="14">
        <f>_xlfn.IFERROR(__xludf.DUMMYFUNCTION("""COMPUTED_VALUE"""),21)</f>
        <v>21</v>
      </c>
      <c r="J22" s="14">
        <f>_xlfn.IFERROR(__xludf.DUMMYFUNCTION("""COMPUTED_VALUE"""),24)</f>
        <v>24</v>
      </c>
      <c r="K22" s="15">
        <f>_xlfn.IFERROR(__xludf.DUMMYFUNCTION("""COMPUTED_VALUE"""),348)</f>
        <v>348</v>
      </c>
      <c r="L22" s="15">
        <v>17</v>
      </c>
      <c r="M22" s="16"/>
      <c r="N22" s="16"/>
      <c r="O22" s="16"/>
    </row>
    <row r="23" spans="1:15" ht="15">
      <c r="A23" s="9">
        <v>18</v>
      </c>
      <c r="B23" s="10" t="str">
        <f>_xlfn.IFERROR(__xludf.DUMMYFUNCTION("""COMPUTED_VALUE"""),"Котова Алина Игоревна")</f>
        <v>Котова Алина Игоревна</v>
      </c>
      <c r="C23" s="11" t="s">
        <v>23</v>
      </c>
      <c r="D23" s="22" t="s">
        <v>9</v>
      </c>
      <c r="E23" s="13" t="s">
        <v>38</v>
      </c>
      <c r="F23" s="13">
        <f>_xlfn.IFERROR(__xludf.DUMMYFUNCTION("""COMPUTED_VALUE"""),24)</f>
        <v>24</v>
      </c>
      <c r="G23" s="13">
        <f>_xlfn.IFERROR(__xludf.DUMMYFUNCTION("""COMPUTED_VALUE"""),24)</f>
        <v>24</v>
      </c>
      <c r="H23" s="14" t="s">
        <v>34</v>
      </c>
      <c r="I23" s="14">
        <f>_xlfn.IFERROR(__xludf.DUMMYFUNCTION("""COMPUTED_VALUE"""),16)</f>
        <v>16</v>
      </c>
      <c r="J23" s="14">
        <f>_xlfn.IFERROR(__xludf.DUMMYFUNCTION("""COMPUTED_VALUE"""),16)</f>
        <v>16</v>
      </c>
      <c r="K23" s="15">
        <f>_xlfn.IFERROR(__xludf.DUMMYFUNCTION("""COMPUTED_VALUE"""),384)</f>
        <v>384</v>
      </c>
      <c r="L23" s="15">
        <v>18</v>
      </c>
      <c r="M23" s="16"/>
      <c r="N23" s="16"/>
      <c r="O23" s="16"/>
    </row>
    <row r="24" spans="1:15" ht="15">
      <c r="A24" s="9">
        <v>19</v>
      </c>
      <c r="B24" s="10" t="str">
        <f>_xlfn.IFERROR(__xludf.DUMMYFUNCTION("""COMPUTED_VALUE"""),"Петрова Ирина Владимировна")</f>
        <v>Петрова Ирина Владимировна</v>
      </c>
      <c r="C24" s="11" t="s">
        <v>10</v>
      </c>
      <c r="D24" s="22" t="s">
        <v>17</v>
      </c>
      <c r="E24" s="13">
        <f>_xlfn.IFERROR(__xludf.DUMMYFUNCTION("""COMPUTED_VALUE"""),34)</f>
        <v>34</v>
      </c>
      <c r="F24" s="13">
        <f>_xlfn.IFERROR(__xludf.DUMMYFUNCTION("""COMPUTED_VALUE"""),21)</f>
        <v>21</v>
      </c>
      <c r="G24" s="13">
        <f>_xlfn.IFERROR(__xludf.DUMMYFUNCTION("""COMPUTED_VALUE"""),21)</f>
        <v>21</v>
      </c>
      <c r="H24" s="14">
        <f>_xlfn.IFERROR(__xludf.DUMMYFUNCTION("""COMPUTED_VALUE"""),24)</f>
        <v>24</v>
      </c>
      <c r="I24" s="14">
        <f>_xlfn.IFERROR(__xludf.DUMMYFUNCTION("""COMPUTED_VALUE"""),19)</f>
        <v>19</v>
      </c>
      <c r="J24" s="14">
        <f>_xlfn.IFERROR(__xludf.DUMMYFUNCTION("""COMPUTED_VALUE"""),19)</f>
        <v>19</v>
      </c>
      <c r="K24" s="15">
        <f>_xlfn.IFERROR(__xludf.DUMMYFUNCTION("""COMPUTED_VALUE"""),399)</f>
        <v>399</v>
      </c>
      <c r="L24" s="15">
        <v>19</v>
      </c>
      <c r="M24" s="16"/>
      <c r="N24" s="16"/>
      <c r="O24" s="16"/>
    </row>
    <row r="25" spans="1:15" ht="15">
      <c r="A25" s="9">
        <v>20</v>
      </c>
      <c r="B25" s="10" t="str">
        <f>_xlfn.IFERROR(__xludf.DUMMYFUNCTION("""COMPUTED_VALUE"""),"Кукушкина Ася Владимировна")</f>
        <v>Кукушкина Ася Владимировна</v>
      </c>
      <c r="C25" s="11" t="s">
        <v>23</v>
      </c>
      <c r="D25" s="22" t="s">
        <v>35</v>
      </c>
      <c r="E25" s="13">
        <f>_xlfn.IFERROR(__xludf.DUMMYFUNCTION("""COMPUTED_VALUE"""),38)</f>
        <v>38</v>
      </c>
      <c r="F25" s="13">
        <f>_xlfn.IFERROR(__xludf.DUMMYFUNCTION("""COMPUTED_VALUE"""),16)</f>
        <v>16</v>
      </c>
      <c r="G25" s="13">
        <f>_xlfn.IFERROR(__xludf.DUMMYFUNCTION("""COMPUTED_VALUE"""),17.5)</f>
        <v>17.5</v>
      </c>
      <c r="H25" s="14">
        <f>_xlfn.IFERROR(__xludf.DUMMYFUNCTION("""COMPUTED_VALUE"""),23)</f>
        <v>23</v>
      </c>
      <c r="I25" s="14">
        <f>_xlfn.IFERROR(__xludf.DUMMYFUNCTION("""COMPUTED_VALUE"""),21)</f>
        <v>21</v>
      </c>
      <c r="J25" s="14">
        <f>_xlfn.IFERROR(__xludf.DUMMYFUNCTION("""COMPUTED_VALUE"""),24)</f>
        <v>24</v>
      </c>
      <c r="K25" s="15">
        <f>_xlfn.IFERROR(__xludf.DUMMYFUNCTION("""COMPUTED_VALUE"""),420)</f>
        <v>420</v>
      </c>
      <c r="L25" s="15">
        <v>20</v>
      </c>
      <c r="M25" s="16"/>
      <c r="N25" s="16"/>
      <c r="O25" s="16"/>
    </row>
    <row r="26" spans="1:15" ht="15">
      <c r="A26" s="9" t="s">
        <v>49</v>
      </c>
      <c r="B26" s="10" t="str">
        <f>_xlfn.IFERROR(__xludf.DUMMYFUNCTION("""COMPUTED_VALUE"""),"Манохина Марфа")</f>
        <v>Манохина Марфа</v>
      </c>
      <c r="C26" s="24" t="s">
        <v>32</v>
      </c>
      <c r="D26" s="23" t="s">
        <v>21</v>
      </c>
      <c r="E26" s="13" t="s">
        <v>41</v>
      </c>
      <c r="F26" s="13">
        <f>_xlfn.IFERROR(__xludf.DUMMYFUNCTION("""COMPUTED_VALUE"""),22)</f>
        <v>22</v>
      </c>
      <c r="G26" s="13">
        <f>_xlfn.IFERROR(__xludf.DUMMYFUNCTION("""COMPUTED_VALUE"""),22)</f>
        <v>22</v>
      </c>
      <c r="H26" s="14">
        <f>_xlfn.IFERROR(__xludf.DUMMYFUNCTION("""COMPUTED_VALUE"""),23)</f>
        <v>23</v>
      </c>
      <c r="I26" s="14">
        <f>_xlfn.IFERROR(__xludf.DUMMYFUNCTION("""COMPUTED_VALUE"""),21)</f>
        <v>21</v>
      </c>
      <c r="J26" s="14">
        <f>_xlfn.IFERROR(__xludf.DUMMYFUNCTION("""COMPUTED_VALUE"""),24)</f>
        <v>24</v>
      </c>
      <c r="K26" s="15">
        <f>_xlfn.IFERROR(__xludf.DUMMYFUNCTION("""COMPUTED_VALUE"""),528)</f>
        <v>528</v>
      </c>
      <c r="L26" s="15" t="s">
        <v>49</v>
      </c>
      <c r="M26" s="16"/>
      <c r="N26" s="16"/>
      <c r="O26" s="16"/>
    </row>
    <row r="27" spans="1:15" ht="15">
      <c r="A27" s="9">
        <v>21</v>
      </c>
      <c r="B27" s="10" t="str">
        <f>_xlfn.IFERROR(__xludf.DUMMYFUNCTION("""COMPUTED_VALUE"""),"Щукина Дарья Дмитриевна")</f>
        <v>Щукина Дарья Дмитриевна</v>
      </c>
      <c r="C27" s="11" t="s">
        <v>23</v>
      </c>
      <c r="D27" s="23" t="s">
        <v>21</v>
      </c>
      <c r="E27" s="13" t="s">
        <v>42</v>
      </c>
      <c r="F27" s="13">
        <f>_xlfn.IFERROR(__xludf.DUMMYFUNCTION("""COMPUTED_VALUE"""),27)</f>
        <v>27</v>
      </c>
      <c r="G27" s="13">
        <f>_xlfn.IFERROR(__xludf.DUMMYFUNCTION("""COMPUTED_VALUE"""),27)</f>
        <v>27</v>
      </c>
      <c r="H27" s="14" t="s">
        <v>31</v>
      </c>
      <c r="I27" s="14">
        <f>_xlfn.IFERROR(__xludf.DUMMYFUNCTION("""COMPUTED_VALUE"""),20)</f>
        <v>20</v>
      </c>
      <c r="J27" s="14">
        <f>_xlfn.IFERROR(__xludf.DUMMYFUNCTION("""COMPUTED_VALUE"""),20)</f>
        <v>20</v>
      </c>
      <c r="K27" s="15">
        <f>_xlfn.IFERROR(__xludf.DUMMYFUNCTION("""COMPUTED_VALUE"""),540)</f>
        <v>540</v>
      </c>
      <c r="L27" s="15">
        <v>21</v>
      </c>
      <c r="M27" s="16"/>
      <c r="N27" s="16"/>
      <c r="O27" s="16"/>
    </row>
    <row r="28" spans="1:15" ht="15">
      <c r="A28" s="9">
        <v>22</v>
      </c>
      <c r="B28" s="10" t="str">
        <f>_xlfn.IFERROR(__xludf.DUMMYFUNCTION("""COMPUTED_VALUE"""),"Мячина Любовь")</f>
        <v>Мячина Любовь</v>
      </c>
      <c r="C28" s="11" t="s">
        <v>23</v>
      </c>
      <c r="D28" s="22" t="s">
        <v>9</v>
      </c>
      <c r="E28" s="13" t="s">
        <v>30</v>
      </c>
      <c r="F28" s="13">
        <f>_xlfn.IFERROR(__xludf.DUMMYFUNCTION("""COMPUTED_VALUE"""),23)</f>
        <v>23</v>
      </c>
      <c r="G28" s="13">
        <f>_xlfn.IFERROR(__xludf.DUMMYFUNCTION("""COMPUTED_VALUE"""),23)</f>
        <v>23</v>
      </c>
      <c r="H28" s="14">
        <f>_xlfn.IFERROR(__xludf.DUMMYFUNCTION("""COMPUTED_VALUE"""),23)</f>
        <v>23</v>
      </c>
      <c r="I28" s="14">
        <f>_xlfn.IFERROR(__xludf.DUMMYFUNCTION("""COMPUTED_VALUE"""),21)</f>
        <v>21</v>
      </c>
      <c r="J28" s="14">
        <f>_xlfn.IFERROR(__xludf.DUMMYFUNCTION("""COMPUTED_VALUE"""),24)</f>
        <v>24</v>
      </c>
      <c r="K28" s="15">
        <f>_xlfn.IFERROR(__xludf.DUMMYFUNCTION("""COMPUTED_VALUE"""),552)</f>
        <v>552</v>
      </c>
      <c r="L28" s="15">
        <v>22</v>
      </c>
      <c r="M28" s="16"/>
      <c r="N28" s="16"/>
      <c r="O28" s="16"/>
    </row>
    <row r="29" spans="1:15" ht="15">
      <c r="A29" s="9">
        <v>23</v>
      </c>
      <c r="B29" s="10" t="str">
        <f>_xlfn.IFERROR(__xludf.DUMMYFUNCTION("""COMPUTED_VALUE"""),"Кубайдулиева Жания Мендыгалеевна")</f>
        <v>Кубайдулиева Жания Мендыгалеевна</v>
      </c>
      <c r="C29" s="11" t="s">
        <v>23</v>
      </c>
      <c r="D29" s="22" t="s">
        <v>17</v>
      </c>
      <c r="E29" s="13">
        <f>_xlfn.IFERROR(__xludf.DUMMYFUNCTION("""COMPUTED_VALUE"""),29)</f>
        <v>29</v>
      </c>
      <c r="F29" s="13">
        <f>_xlfn.IFERROR(__xludf.DUMMYFUNCTION("""COMPUTED_VALUE"""),26)</f>
        <v>26</v>
      </c>
      <c r="G29" s="13">
        <f>_xlfn.IFERROR(__xludf.DUMMYFUNCTION("""COMPUTED_VALUE"""),26)</f>
        <v>26</v>
      </c>
      <c r="H29" s="14">
        <f>_xlfn.IFERROR(__xludf.DUMMYFUNCTION("""COMPUTED_VALUE"""),23)</f>
        <v>23</v>
      </c>
      <c r="I29" s="14">
        <f>_xlfn.IFERROR(__xludf.DUMMYFUNCTION("""COMPUTED_VALUE"""),21)</f>
        <v>21</v>
      </c>
      <c r="J29" s="14">
        <f>_xlfn.IFERROR(__xludf.DUMMYFUNCTION("""COMPUTED_VALUE"""),24)</f>
        <v>24</v>
      </c>
      <c r="K29" s="15">
        <f>_xlfn.IFERROR(__xludf.DUMMYFUNCTION("""COMPUTED_VALUE"""),624)</f>
        <v>624</v>
      </c>
      <c r="L29" s="15">
        <v>23</v>
      </c>
      <c r="M29" s="16"/>
      <c r="N29" s="16"/>
      <c r="O29" s="16"/>
    </row>
    <row r="30" spans="1:15" ht="15">
      <c r="A30" s="9">
        <v>24</v>
      </c>
      <c r="B30" s="10" t="str">
        <f>_xlfn.IFERROR(__xludf.DUMMYFUNCTION("""COMPUTED_VALUE"""),"Екатерина Величко")</f>
        <v>Екатерина Величко</v>
      </c>
      <c r="C30" s="11" t="s">
        <v>23</v>
      </c>
      <c r="D30" s="22" t="s">
        <v>9</v>
      </c>
      <c r="E30" s="13" t="s">
        <v>43</v>
      </c>
      <c r="F30" s="13">
        <f>_xlfn.IFERROR(__xludf.DUMMYFUNCTION("""COMPUTED_VALUE"""),29)</f>
        <v>29</v>
      </c>
      <c r="G30" s="13">
        <f>_xlfn.IFERROR(__xludf.DUMMYFUNCTION("""COMPUTED_VALUE"""),29)</f>
        <v>29</v>
      </c>
      <c r="H30" s="14">
        <f>_xlfn.IFERROR(__xludf.DUMMYFUNCTION("""COMPUTED_VALUE"""),23)</f>
        <v>23</v>
      </c>
      <c r="I30" s="14">
        <f>_xlfn.IFERROR(__xludf.DUMMYFUNCTION("""COMPUTED_VALUE"""),21)</f>
        <v>21</v>
      </c>
      <c r="J30" s="14">
        <f>_xlfn.IFERROR(__xludf.DUMMYFUNCTION("""COMPUTED_VALUE"""),24)</f>
        <v>24</v>
      </c>
      <c r="K30" s="15">
        <f>_xlfn.IFERROR(__xludf.DUMMYFUNCTION("""COMPUTED_VALUE"""),696)</f>
        <v>696</v>
      </c>
      <c r="L30" s="15">
        <v>24</v>
      </c>
      <c r="M30" s="16"/>
      <c r="N30" s="16"/>
      <c r="O30" s="16"/>
    </row>
    <row r="31" spans="1:15" ht="15">
      <c r="A31" s="9" t="s">
        <v>49</v>
      </c>
      <c r="B31" s="10" t="str">
        <f>_xlfn.IFERROR(__xludf.DUMMYFUNCTION("""COMPUTED_VALUE"""),"Ущева Екатерина Игоревна")</f>
        <v>Ущева Екатерина Игоревна</v>
      </c>
      <c r="C31" s="11" t="s">
        <v>32</v>
      </c>
      <c r="D31" s="22" t="s">
        <v>44</v>
      </c>
      <c r="E31" s="13">
        <f>_xlfn.IFERROR(__xludf.DUMMYFUNCTION("""COMPUTED_VALUE"""),30)</f>
        <v>30</v>
      </c>
      <c r="F31" s="13">
        <f>_xlfn.IFERROR(__xludf.DUMMYFUNCTION("""COMPUTED_VALUE"""),25)</f>
        <v>25</v>
      </c>
      <c r="G31" s="13">
        <f>_xlfn.IFERROR(__xludf.DUMMYFUNCTION("""COMPUTED_VALUE"""),25)</f>
        <v>25</v>
      </c>
      <c r="H31" s="14">
        <f>_xlfn.IFERROR(__xludf.DUMMYFUNCTION("""COMPUTED_VALUE"""),22)</f>
        <v>22</v>
      </c>
      <c r="I31" s="14">
        <f>_xlfn.IFERROR(__xludf.DUMMYFUNCTION("""COMPUTED_VALUE"""),28)</f>
        <v>28</v>
      </c>
      <c r="J31" s="14">
        <f>_xlfn.IFERROR(__xludf.DUMMYFUNCTION("""COMPUTED_VALUE"""),29)</f>
        <v>29</v>
      </c>
      <c r="K31" s="15">
        <f>_xlfn.IFERROR(__xludf.DUMMYFUNCTION("""COMPUTED_VALUE"""),725)</f>
        <v>725</v>
      </c>
      <c r="L31" s="15" t="s">
        <v>49</v>
      </c>
      <c r="M31" s="16"/>
      <c r="N31" s="16"/>
      <c r="O31" s="16"/>
    </row>
    <row r="32" spans="1:15" ht="15">
      <c r="A32" s="9" t="s">
        <v>49</v>
      </c>
      <c r="B32" s="10" t="str">
        <f>_xlfn.IFERROR(__xludf.DUMMYFUNCTION("""COMPUTED_VALUE"""),"Иванова Татьяна Анатольевна")</f>
        <v>Иванова Татьяна Анатольевна</v>
      </c>
      <c r="C32" s="24" t="s">
        <v>32</v>
      </c>
      <c r="D32" s="22" t="s">
        <v>13</v>
      </c>
      <c r="E32" s="13">
        <f>_xlfn.IFERROR(__xludf.DUMMYFUNCTION("""COMPUTED_VALUE"""),28)</f>
        <v>28</v>
      </c>
      <c r="F32" s="13">
        <f>_xlfn.IFERROR(__xludf.DUMMYFUNCTION("""COMPUTED_VALUE"""),28)</f>
        <v>28</v>
      </c>
      <c r="G32" s="13">
        <f>_xlfn.IFERROR(__xludf.DUMMYFUNCTION("""COMPUTED_VALUE"""),28)</f>
        <v>28</v>
      </c>
      <c r="H32" s="14">
        <f>_xlfn.IFERROR(__xludf.DUMMYFUNCTION("""COMPUTED_VALUE"""),22)</f>
        <v>22</v>
      </c>
      <c r="I32" s="14">
        <f>_xlfn.IFERROR(__xludf.DUMMYFUNCTION("""COMPUTED_VALUE"""),28)</f>
        <v>28</v>
      </c>
      <c r="J32" s="14">
        <f>_xlfn.IFERROR(__xludf.DUMMYFUNCTION("""COMPUTED_VALUE"""),29)</f>
        <v>29</v>
      </c>
      <c r="K32" s="15">
        <f>_xlfn.IFERROR(__xludf.DUMMYFUNCTION("""COMPUTED_VALUE"""),812)</f>
        <v>812</v>
      </c>
      <c r="L32" s="15" t="s">
        <v>49</v>
      </c>
      <c r="M32" s="16"/>
      <c r="N32" s="16"/>
      <c r="O32" s="16"/>
    </row>
    <row r="33" spans="1:15" ht="15">
      <c r="A33" s="9">
        <v>25</v>
      </c>
      <c r="B33" s="10" t="str">
        <f>_xlfn.IFERROR(__xludf.DUMMYFUNCTION("""COMPUTED_VALUE"""),"Дмитриева Татьяна Сергеевна")</f>
        <v>Дмитриева Татьяна Сергеевна</v>
      </c>
      <c r="C33" s="11" t="s">
        <v>16</v>
      </c>
      <c r="D33" s="23" t="s">
        <v>21</v>
      </c>
      <c r="E33" s="13">
        <f>_xlfn.IFERROR(__xludf.DUMMYFUNCTION("""COMPUTED_VALUE"""),26)</f>
        <v>26</v>
      </c>
      <c r="F33" s="13">
        <f>_xlfn.IFERROR(__xludf.DUMMYFUNCTION("""COMPUTED_VALUE"""),30)</f>
        <v>30</v>
      </c>
      <c r="G33" s="13">
        <f>_xlfn.IFERROR(__xludf.DUMMYFUNCTION("""COMPUTED_VALUE"""),30)</f>
        <v>30</v>
      </c>
      <c r="H33" s="14">
        <f>_xlfn.IFERROR(__xludf.DUMMYFUNCTION("""COMPUTED_VALUE"""),22)</f>
        <v>22</v>
      </c>
      <c r="I33" s="14">
        <f>_xlfn.IFERROR(__xludf.DUMMYFUNCTION("""COMPUTED_VALUE"""),28)</f>
        <v>28</v>
      </c>
      <c r="J33" s="14">
        <f>_xlfn.IFERROR(__xludf.DUMMYFUNCTION("""COMPUTED_VALUE"""),29)</f>
        <v>29</v>
      </c>
      <c r="K33" s="15">
        <f>_xlfn.IFERROR(__xludf.DUMMYFUNCTION("""COMPUTED_VALUE"""),870)</f>
        <v>870</v>
      </c>
      <c r="L33" s="15">
        <v>25</v>
      </c>
      <c r="M33" s="16"/>
      <c r="N33" s="16"/>
      <c r="O33" s="16"/>
    </row>
    <row r="34" spans="1:15" ht="15">
      <c r="A34" s="9" t="s">
        <v>49</v>
      </c>
      <c r="B34" s="10" t="str">
        <f>_xlfn.IFERROR(__xludf.DUMMYFUNCTION("""COMPUTED_VALUE"""),"Пышнова Надежда Александровна")</f>
        <v>Пышнова Надежда Александровна</v>
      </c>
      <c r="C34" s="24" t="s">
        <v>45</v>
      </c>
      <c r="D34" s="22" t="s">
        <v>44</v>
      </c>
      <c r="E34" s="13">
        <f>_xlfn.IFERROR(__xludf.DUMMYFUNCTION("""COMPUTED_VALUE"""),25)</f>
        <v>25</v>
      </c>
      <c r="F34" s="13">
        <f>_xlfn.IFERROR(__xludf.DUMMYFUNCTION("""COMPUTED_VALUE"""),31)</f>
        <v>31</v>
      </c>
      <c r="G34" s="13">
        <f>_xlfn.IFERROR(__xludf.DUMMYFUNCTION("""COMPUTED_VALUE"""),31)</f>
        <v>31</v>
      </c>
      <c r="H34" s="14">
        <f>_xlfn.IFERROR(__xludf.DUMMYFUNCTION("""COMPUTED_VALUE"""),19)</f>
        <v>19</v>
      </c>
      <c r="I34" s="14">
        <f>_xlfn.IFERROR(__xludf.DUMMYFUNCTION("""COMPUTED_VALUE"""),34)</f>
        <v>34</v>
      </c>
      <c r="J34" s="14">
        <f>_xlfn.IFERROR(__xludf.DUMMYFUNCTION("""COMPUTED_VALUE"""),34)</f>
        <v>34</v>
      </c>
      <c r="K34" s="15">
        <f>_xlfn.IFERROR(__xludf.DUMMYFUNCTION("""COMPUTED_VALUE"""),1054)</f>
        <v>1054</v>
      </c>
      <c r="L34" s="15" t="s">
        <v>49</v>
      </c>
      <c r="M34" s="16"/>
      <c r="N34" s="16"/>
      <c r="O34" s="16"/>
    </row>
    <row r="35" spans="1:15" ht="15">
      <c r="A35" s="9">
        <v>26</v>
      </c>
      <c r="B35" s="10" t="str">
        <f>_xlfn.IFERROR(__xludf.DUMMYFUNCTION("""COMPUTED_VALUE"""),"Кабисова Анна Станиславовна")</f>
        <v>Кабисова Анна Станиславовна</v>
      </c>
      <c r="C35" s="11" t="s">
        <v>23</v>
      </c>
      <c r="D35" s="22" t="s">
        <v>17</v>
      </c>
      <c r="E35" s="13">
        <f>_xlfn.IFERROR(__xludf.DUMMYFUNCTION("""COMPUTED_VALUE"""),24)</f>
        <v>24</v>
      </c>
      <c r="F35" s="13">
        <f>_xlfn.IFERROR(__xludf.DUMMYFUNCTION("""COMPUTED_VALUE"""),32)</f>
        <v>32</v>
      </c>
      <c r="G35" s="13">
        <f>_xlfn.IFERROR(__xludf.DUMMYFUNCTION("""COMPUTED_VALUE"""),33)</f>
        <v>33</v>
      </c>
      <c r="H35" s="14" t="s">
        <v>46</v>
      </c>
      <c r="I35" s="14">
        <f>_xlfn.IFERROR(__xludf.DUMMYFUNCTION("""COMPUTED_VALUE"""),32)</f>
        <v>32</v>
      </c>
      <c r="J35" s="14">
        <f>_xlfn.IFERROR(__xludf.DUMMYFUNCTION("""COMPUTED_VALUE"""),32)</f>
        <v>32</v>
      </c>
      <c r="K35" s="15">
        <f>_xlfn.IFERROR(__xludf.DUMMYFUNCTION("""COMPUTED_VALUE"""),1056)</f>
        <v>1056</v>
      </c>
      <c r="L35" s="15">
        <v>26</v>
      </c>
      <c r="M35" s="16"/>
      <c r="N35" s="16"/>
      <c r="O35" s="16"/>
    </row>
    <row r="36" spans="1:15" ht="15">
      <c r="A36" s="9">
        <v>27</v>
      </c>
      <c r="B36" s="10" t="str">
        <f>_xlfn.IFERROR(__xludf.DUMMYFUNCTION("""COMPUTED_VALUE"""),"Чернякова Лидия Борисовна")</f>
        <v>Чернякова Лидия Борисовна</v>
      </c>
      <c r="C36" s="11" t="s">
        <v>23</v>
      </c>
      <c r="D36" s="22" t="s">
        <v>13</v>
      </c>
      <c r="E36" s="13">
        <f>_xlfn.IFERROR(__xludf.DUMMYFUNCTION("""COMPUTED_VALUE"""),23)</f>
        <v>23</v>
      </c>
      <c r="F36" s="13">
        <f>_xlfn.IFERROR(__xludf.DUMMYFUNCTION("""COMPUTED_VALUE"""),35)</f>
        <v>35</v>
      </c>
      <c r="G36" s="13">
        <f>_xlfn.IFERROR(__xludf.DUMMYFUNCTION("""COMPUTED_VALUE"""),35)</f>
        <v>35</v>
      </c>
      <c r="H36" s="14">
        <f>_xlfn.IFERROR(__xludf.DUMMYFUNCTION("""COMPUTED_VALUE"""),21)</f>
        <v>21</v>
      </c>
      <c r="I36" s="14">
        <f>_xlfn.IFERROR(__xludf.DUMMYFUNCTION("""COMPUTED_VALUE"""),31)</f>
        <v>31</v>
      </c>
      <c r="J36" s="14">
        <f>_xlfn.IFERROR(__xludf.DUMMYFUNCTION("""COMPUTED_VALUE"""),31)</f>
        <v>31</v>
      </c>
      <c r="K36" s="15">
        <f>_xlfn.IFERROR(__xludf.DUMMYFUNCTION("""COMPUTED_VALUE"""),1085)</f>
        <v>1085</v>
      </c>
      <c r="L36" s="15">
        <v>27</v>
      </c>
      <c r="M36" s="16"/>
      <c r="N36" s="16"/>
      <c r="O36" s="16"/>
    </row>
    <row r="37" spans="1:15" ht="15">
      <c r="A37" s="9">
        <v>28</v>
      </c>
      <c r="B37" s="10" t="str">
        <f>_xlfn.IFERROR(__xludf.DUMMYFUNCTION("""COMPUTED_VALUE"""),"Чернова Надежда Михайловна")</f>
        <v>Чернова Надежда Михайловна</v>
      </c>
      <c r="C37" s="11" t="s">
        <v>23</v>
      </c>
      <c r="D37" s="23" t="s">
        <v>21</v>
      </c>
      <c r="E37" s="13">
        <f>_xlfn.IFERROR(__xludf.DUMMYFUNCTION("""COMPUTED_VALUE"""),24)</f>
        <v>24</v>
      </c>
      <c r="F37" s="13">
        <f>_xlfn.IFERROR(__xludf.DUMMYFUNCTION("""COMPUTED_VALUE"""),32)</f>
        <v>32</v>
      </c>
      <c r="G37" s="13">
        <f>_xlfn.IFERROR(__xludf.DUMMYFUNCTION("""COMPUTED_VALUE"""),33)</f>
        <v>33</v>
      </c>
      <c r="H37" s="14" t="s">
        <v>47</v>
      </c>
      <c r="I37" s="14">
        <f>_xlfn.IFERROR(__xludf.DUMMYFUNCTION("""COMPUTED_VALUE"""),35)</f>
        <v>35</v>
      </c>
      <c r="J37" s="14">
        <f>_xlfn.IFERROR(__xludf.DUMMYFUNCTION("""COMPUTED_VALUE"""),35.5)</f>
        <v>35.5</v>
      </c>
      <c r="K37" s="15">
        <f>_xlfn.IFERROR(__xludf.DUMMYFUNCTION("""COMPUTED_VALUE"""),1171.5)</f>
        <v>1171.5</v>
      </c>
      <c r="L37" s="15">
        <v>28</v>
      </c>
      <c r="M37" s="16"/>
      <c r="N37" s="16"/>
      <c r="O37" s="16"/>
    </row>
    <row r="38" spans="1:15" ht="15">
      <c r="A38" s="9">
        <v>29</v>
      </c>
      <c r="B38" s="10" t="str">
        <f>_xlfn.IFERROR(__xludf.DUMMYFUNCTION("""COMPUTED_VALUE"""),"Лозинская Елизавета")</f>
        <v>Лозинская Елизавета</v>
      </c>
      <c r="C38" s="11" t="s">
        <v>23</v>
      </c>
      <c r="D38" s="22" t="s">
        <v>13</v>
      </c>
      <c r="E38" s="13">
        <f>_xlfn.IFERROR(__xludf.DUMMYFUNCTION("""COMPUTED_VALUE"""),24)</f>
        <v>24</v>
      </c>
      <c r="F38" s="13">
        <f>_xlfn.IFERROR(__xludf.DUMMYFUNCTION("""COMPUTED_VALUE"""),32)</f>
        <v>32</v>
      </c>
      <c r="G38" s="13">
        <f>_xlfn.IFERROR(__xludf.DUMMYFUNCTION("""COMPUTED_VALUE"""),33)</f>
        <v>33</v>
      </c>
      <c r="H38" s="14">
        <f>_xlfn.IFERROR(__xludf.DUMMYFUNCTION("""COMPUTED_VALUE"""),17)</f>
        <v>17</v>
      </c>
      <c r="I38" s="14">
        <f>_xlfn.IFERROR(__xludf.DUMMYFUNCTION("""COMPUTED_VALUE"""),37)</f>
        <v>37</v>
      </c>
      <c r="J38" s="14">
        <f>_xlfn.IFERROR(__xludf.DUMMYFUNCTION("""COMPUTED_VALUE"""),37)</f>
        <v>37</v>
      </c>
      <c r="K38" s="15">
        <f>_xlfn.IFERROR(__xludf.DUMMYFUNCTION("""COMPUTED_VALUE"""),1221)</f>
        <v>1221</v>
      </c>
      <c r="L38" s="15">
        <v>29</v>
      </c>
      <c r="M38" s="16"/>
      <c r="N38" s="16"/>
      <c r="O38" s="16"/>
    </row>
    <row r="39" spans="1:15" ht="15">
      <c r="A39" s="9">
        <v>30</v>
      </c>
      <c r="B39" s="10" t="str">
        <f>_xlfn.IFERROR(__xludf.DUMMYFUNCTION("""COMPUTED_VALUE"""),"Янчук Полина Аркадьевна")</f>
        <v>Янчук Полина Аркадьевна</v>
      </c>
      <c r="C39" s="11" t="s">
        <v>19</v>
      </c>
      <c r="D39" s="23" t="s">
        <v>21</v>
      </c>
      <c r="E39" s="13">
        <f>_xlfn.IFERROR(__xludf.DUMMYFUNCTION("""COMPUTED_VALUE"""),22)</f>
        <v>22</v>
      </c>
      <c r="F39" s="13">
        <f>_xlfn.IFERROR(__xludf.DUMMYFUNCTION("""COMPUTED_VALUE"""),38)</f>
        <v>38</v>
      </c>
      <c r="G39" s="13">
        <f>_xlfn.IFERROR(__xludf.DUMMYFUNCTION("""COMPUTED_VALUE"""),38.5)</f>
        <v>38.5</v>
      </c>
      <c r="H39" s="14">
        <f>_xlfn.IFERROR(__xludf.DUMMYFUNCTION("""COMPUTED_VALUE"""),20)</f>
        <v>20</v>
      </c>
      <c r="I39" s="14">
        <f>_xlfn.IFERROR(__xludf.DUMMYFUNCTION("""COMPUTED_VALUE"""),33)</f>
        <v>33</v>
      </c>
      <c r="J39" s="14">
        <f>_xlfn.IFERROR(__xludf.DUMMYFUNCTION("""COMPUTED_VALUE"""),33)</f>
        <v>33</v>
      </c>
      <c r="K39" s="15">
        <f>_xlfn.IFERROR(__xludf.DUMMYFUNCTION("""COMPUTED_VALUE"""),1270.5)</f>
        <v>1270.5</v>
      </c>
      <c r="L39" s="15">
        <v>30</v>
      </c>
      <c r="M39" s="16"/>
      <c r="N39" s="16"/>
      <c r="O39" s="16"/>
    </row>
    <row r="40" spans="1:15" ht="15">
      <c r="A40" s="9">
        <v>31</v>
      </c>
      <c r="B40" s="10" t="str">
        <f>_xlfn.IFERROR(__xludf.DUMMYFUNCTION("""COMPUTED_VALUE"""),"Мироновская Мария Леонидовна")</f>
        <v>Мироновская Мария Леонидовна</v>
      </c>
      <c r="C40" s="11" t="s">
        <v>19</v>
      </c>
      <c r="D40" s="22" t="s">
        <v>9</v>
      </c>
      <c r="E40" s="13" t="s">
        <v>29</v>
      </c>
      <c r="F40" s="13">
        <f>_xlfn.IFERROR(__xludf.DUMMYFUNCTION("""COMPUTED_VALUE"""),36)</f>
        <v>36</v>
      </c>
      <c r="G40" s="13">
        <f>_xlfn.IFERROR(__xludf.DUMMYFUNCTION("""COMPUTED_VALUE"""),36.5)</f>
        <v>36.5</v>
      </c>
      <c r="H40" s="14" t="s">
        <v>47</v>
      </c>
      <c r="I40" s="14">
        <f>_xlfn.IFERROR(__xludf.DUMMYFUNCTION("""COMPUTED_VALUE"""),35)</f>
        <v>35</v>
      </c>
      <c r="J40" s="14">
        <f>_xlfn.IFERROR(__xludf.DUMMYFUNCTION("""COMPUTED_VALUE"""),35.5)</f>
        <v>35.5</v>
      </c>
      <c r="K40" s="15">
        <f>_xlfn.IFERROR(__xludf.DUMMYFUNCTION("""COMPUTED_VALUE"""),1295.75)</f>
        <v>1295.75</v>
      </c>
      <c r="L40" s="15">
        <v>31</v>
      </c>
      <c r="M40" s="16"/>
      <c r="N40" s="16"/>
      <c r="O40" s="16"/>
    </row>
    <row r="41" spans="1:15" ht="15">
      <c r="A41" s="9">
        <v>32</v>
      </c>
      <c r="B41" s="10" t="str">
        <f>_xlfn.IFERROR(__xludf.DUMMYFUNCTION("""COMPUTED_VALUE"""),"Винникова Алёна Андреевна")</f>
        <v>Винникова Алёна Андреевна</v>
      </c>
      <c r="C41" s="11" t="s">
        <v>10</v>
      </c>
      <c r="D41" s="23" t="s">
        <v>21</v>
      </c>
      <c r="E41" s="13" t="s">
        <v>29</v>
      </c>
      <c r="F41" s="13">
        <f>_xlfn.IFERROR(__xludf.DUMMYFUNCTION("""COMPUTED_VALUE"""),36)</f>
        <v>36</v>
      </c>
      <c r="G41" s="13">
        <f>_xlfn.IFERROR(__xludf.DUMMYFUNCTION("""COMPUTED_VALUE"""),36.5)</f>
        <v>36.5</v>
      </c>
      <c r="H41" s="14">
        <f>_xlfn.IFERROR(__xludf.DUMMYFUNCTION("""COMPUTED_VALUE"""),15)</f>
        <v>15</v>
      </c>
      <c r="I41" s="14">
        <f>_xlfn.IFERROR(__xludf.DUMMYFUNCTION("""COMPUTED_VALUE"""),39)</f>
        <v>39</v>
      </c>
      <c r="J41" s="14">
        <f>_xlfn.IFERROR(__xludf.DUMMYFUNCTION("""COMPUTED_VALUE"""),39.5)</f>
        <v>39.5</v>
      </c>
      <c r="K41" s="15">
        <f>_xlfn.IFERROR(__xludf.DUMMYFUNCTION("""COMPUTED_VALUE"""),1441.75)</f>
        <v>1441.75</v>
      </c>
      <c r="L41" s="15">
        <v>32</v>
      </c>
      <c r="M41" s="16"/>
      <c r="N41" s="16"/>
      <c r="O41" s="16"/>
    </row>
    <row r="42" spans="1:15" ht="15">
      <c r="A42" s="9">
        <v>33</v>
      </c>
      <c r="B42" s="10" t="str">
        <f>_xlfn.IFERROR(__xludf.DUMMYFUNCTION("""COMPUTED_VALUE"""),"Нестерова Валентина Олеговна")</f>
        <v>Нестерова Валентина Олеговна</v>
      </c>
      <c r="C42" s="11" t="s">
        <v>10</v>
      </c>
      <c r="D42" s="22" t="s">
        <v>9</v>
      </c>
      <c r="E42" s="13">
        <f>_xlfn.IFERROR(__xludf.DUMMYFUNCTION("""COMPUTED_VALUE"""),22)</f>
        <v>22</v>
      </c>
      <c r="F42" s="13">
        <f>_xlfn.IFERROR(__xludf.DUMMYFUNCTION("""COMPUTED_VALUE"""),38)</f>
        <v>38</v>
      </c>
      <c r="G42" s="13">
        <f>_xlfn.IFERROR(__xludf.DUMMYFUNCTION("""COMPUTED_VALUE"""),38.5)</f>
        <v>38.5</v>
      </c>
      <c r="H42" s="14">
        <f>_xlfn.IFERROR(__xludf.DUMMYFUNCTION("""COMPUTED_VALUE"""),15)</f>
        <v>15</v>
      </c>
      <c r="I42" s="14">
        <f>_xlfn.IFERROR(__xludf.DUMMYFUNCTION("""COMPUTED_VALUE"""),39)</f>
        <v>39</v>
      </c>
      <c r="J42" s="14">
        <f>_xlfn.IFERROR(__xludf.DUMMYFUNCTION("""COMPUTED_VALUE"""),39.5)</f>
        <v>39.5</v>
      </c>
      <c r="K42" s="15">
        <f>_xlfn.IFERROR(__xludf.DUMMYFUNCTION("""COMPUTED_VALUE"""),1520.75)</f>
        <v>1520.75</v>
      </c>
      <c r="L42" s="15">
        <v>33</v>
      </c>
      <c r="M42" s="16"/>
      <c r="N42" s="16"/>
      <c r="O42" s="16"/>
    </row>
    <row r="43" spans="1:15" ht="15">
      <c r="A43" s="9">
        <v>34</v>
      </c>
      <c r="B43" s="10" t="str">
        <f>_xlfn.IFERROR(__xludf.DUMMYFUNCTION("""COMPUTED_VALUE"""),"Фадеева Дарья Александровна")</f>
        <v>Фадеева Дарья Александровна</v>
      </c>
      <c r="C43" s="11" t="s">
        <v>23</v>
      </c>
      <c r="D43" s="22" t="s">
        <v>15</v>
      </c>
      <c r="E43" s="13">
        <f>_xlfn.IFERROR(__xludf.DUMMYFUNCTION("""COMPUTED_VALUE"""),16)</f>
        <v>16</v>
      </c>
      <c r="F43" s="13">
        <f>_xlfn.IFERROR(__xludf.DUMMYFUNCTION("""COMPUTED_VALUE"""),41)</f>
        <v>41</v>
      </c>
      <c r="G43" s="13">
        <f>_xlfn.IFERROR(__xludf.DUMMYFUNCTION("""COMPUTED_VALUE"""),41.5)</f>
        <v>41.5</v>
      </c>
      <c r="H43" s="14" t="s">
        <v>48</v>
      </c>
      <c r="I43" s="14">
        <f>_xlfn.IFERROR(__xludf.DUMMYFUNCTION("""COMPUTED_VALUE"""),38)</f>
        <v>38</v>
      </c>
      <c r="J43" s="14">
        <f>_xlfn.IFERROR(__xludf.DUMMYFUNCTION("""COMPUTED_VALUE"""),38)</f>
        <v>38</v>
      </c>
      <c r="K43" s="15">
        <f>_xlfn.IFERROR(__xludf.DUMMYFUNCTION("""COMPUTED_VALUE"""),1577)</f>
        <v>1577</v>
      </c>
      <c r="L43" s="15">
        <v>34</v>
      </c>
      <c r="M43" s="16"/>
      <c r="N43" s="16"/>
      <c r="O43" s="16"/>
    </row>
    <row r="44" spans="1:15" ht="15">
      <c r="A44" s="9" t="s">
        <v>49</v>
      </c>
      <c r="B44" s="10" t="str">
        <f>_xlfn.IFERROR(__xludf.DUMMYFUNCTION("""COMPUTED_VALUE"""),"Свиридова Дарья Константиновна")</f>
        <v>Свиридова Дарья Константиновна</v>
      </c>
      <c r="C44" s="11" t="s">
        <v>32</v>
      </c>
      <c r="D44" s="22" t="s">
        <v>44</v>
      </c>
      <c r="E44" s="13">
        <f>_xlfn.IFERROR(__xludf.DUMMYFUNCTION("""COMPUTED_VALUE"""),17)</f>
        <v>17</v>
      </c>
      <c r="F44" s="13">
        <f>_xlfn.IFERROR(__xludf.DUMMYFUNCTION("""COMPUTED_VALUE"""),40)</f>
        <v>40</v>
      </c>
      <c r="G44" s="13">
        <f>_xlfn.IFERROR(__xludf.DUMMYFUNCTION("""COMPUTED_VALUE"""),40)</f>
        <v>40</v>
      </c>
      <c r="H44" s="14">
        <f>_xlfn.IFERROR(__xludf.DUMMYFUNCTION("""COMPUTED_VALUE"""),14)</f>
        <v>14</v>
      </c>
      <c r="I44" s="14">
        <f>_xlfn.IFERROR(__xludf.DUMMYFUNCTION("""COMPUTED_VALUE"""),41)</f>
        <v>41</v>
      </c>
      <c r="J44" s="14">
        <f>_xlfn.IFERROR(__xludf.DUMMYFUNCTION("""COMPUTED_VALUE"""),41.5)</f>
        <v>41.5</v>
      </c>
      <c r="K44" s="15">
        <f>_xlfn.IFERROR(__xludf.DUMMYFUNCTION("""COMPUTED_VALUE"""),1660)</f>
        <v>1660</v>
      </c>
      <c r="L44" s="15" t="s">
        <v>49</v>
      </c>
      <c r="M44" s="16"/>
      <c r="N44" s="16"/>
      <c r="O44" s="16"/>
    </row>
    <row r="45" spans="1:15" ht="15">
      <c r="A45" s="9">
        <v>35</v>
      </c>
      <c r="B45" s="10" t="str">
        <f>_xlfn.IFERROR(__xludf.DUMMYFUNCTION("""COMPUTED_VALUE"""),"Шаларь Анна Валерьевна")</f>
        <v>Шаларь Анна Валерьевна</v>
      </c>
      <c r="C45" s="11" t="s">
        <v>16</v>
      </c>
      <c r="D45" s="22" t="s">
        <v>17</v>
      </c>
      <c r="E45" s="13">
        <f>_xlfn.IFERROR(__xludf.DUMMYFUNCTION("""COMPUTED_VALUE"""),16)</f>
        <v>16</v>
      </c>
      <c r="F45" s="13">
        <f>_xlfn.IFERROR(__xludf.DUMMYFUNCTION("""COMPUTED_VALUE"""),41)</f>
        <v>41</v>
      </c>
      <c r="G45" s="13">
        <f>_xlfn.IFERROR(__xludf.DUMMYFUNCTION("""COMPUTED_VALUE"""),41.5)</f>
        <v>41.5</v>
      </c>
      <c r="H45" s="14">
        <f>_xlfn.IFERROR(__xludf.DUMMYFUNCTION("""COMPUTED_VALUE"""),14)</f>
        <v>14</v>
      </c>
      <c r="I45" s="14">
        <f>_xlfn.IFERROR(__xludf.DUMMYFUNCTION("""COMPUTED_VALUE"""),41)</f>
        <v>41</v>
      </c>
      <c r="J45" s="14">
        <f>_xlfn.IFERROR(__xludf.DUMMYFUNCTION("""COMPUTED_VALUE"""),41.5)</f>
        <v>41.5</v>
      </c>
      <c r="K45" s="15">
        <f>_xlfn.IFERROR(__xludf.DUMMYFUNCTION("""COMPUTED_VALUE"""),1722.25)</f>
        <v>1722.25</v>
      </c>
      <c r="L45" s="15">
        <v>35</v>
      </c>
      <c r="M45" s="16"/>
      <c r="N45" s="16"/>
      <c r="O45" s="16"/>
    </row>
    <row r="46" spans="1:15" ht="15">
      <c r="A46" s="9">
        <v>36</v>
      </c>
      <c r="B46" s="10" t="str">
        <f>_xlfn.IFERROR(__xludf.DUMMYFUNCTION("""COMPUTED_VALUE"""),"Горбунова Александра Григорьевна")</f>
        <v>Горбунова Александра Григорьевна</v>
      </c>
      <c r="C46" s="11" t="s">
        <v>23</v>
      </c>
      <c r="D46" s="22" t="s">
        <v>15</v>
      </c>
      <c r="E46" s="13">
        <f>_xlfn.IFERROR(__xludf.DUMMYFUNCTION("""COMPUTED_VALUE"""),13)</f>
        <v>13</v>
      </c>
      <c r="F46" s="13">
        <f>_xlfn.IFERROR(__xludf.DUMMYFUNCTION("""COMPUTED_VALUE"""),43)</f>
        <v>43</v>
      </c>
      <c r="G46" s="13">
        <f>_xlfn.IFERROR(__xludf.DUMMYFUNCTION("""COMPUTED_VALUE"""),43)</f>
        <v>43</v>
      </c>
      <c r="H46" s="14">
        <f>_xlfn.IFERROR(__xludf.DUMMYFUNCTION("""COMPUTED_VALUE"""),13)</f>
        <v>13</v>
      </c>
      <c r="I46" s="14">
        <f>_xlfn.IFERROR(__xludf.DUMMYFUNCTION("""COMPUTED_VALUE"""),43)</f>
        <v>43</v>
      </c>
      <c r="J46" s="14">
        <f>_xlfn.IFERROR(__xludf.DUMMYFUNCTION("""COMPUTED_VALUE"""),43)</f>
        <v>43</v>
      </c>
      <c r="K46" s="15">
        <f>_xlfn.IFERROR(__xludf.DUMMYFUNCTION("""COMPUTED_VALUE"""),1849)</f>
        <v>1849</v>
      </c>
      <c r="L46" s="15">
        <v>36</v>
      </c>
      <c r="M46" s="16"/>
      <c r="N46" s="16"/>
      <c r="O46" s="16"/>
    </row>
    <row r="47" spans="1:15" ht="15">
      <c r="A47" s="9">
        <v>37</v>
      </c>
      <c r="B47" s="10" t="str">
        <f>_xlfn.IFERROR(__xludf.DUMMYFUNCTION("""COMPUTED_VALUE"""),"Серякова Галина Владимировна")</f>
        <v>Серякова Галина Владимировна</v>
      </c>
      <c r="C47" s="11" t="s">
        <v>16</v>
      </c>
      <c r="D47" s="22" t="s">
        <v>33</v>
      </c>
      <c r="E47" s="13">
        <f>_xlfn.IFERROR(__xludf.DUMMYFUNCTION("""COMPUTED_VALUE"""),9)</f>
        <v>9</v>
      </c>
      <c r="F47" s="13">
        <f>_xlfn.IFERROR(__xludf.DUMMYFUNCTION("""COMPUTED_VALUE"""),44)</f>
        <v>44</v>
      </c>
      <c r="G47" s="13">
        <f>_xlfn.IFERROR(__xludf.DUMMYFUNCTION("""COMPUTED_VALUE"""),44)</f>
        <v>44</v>
      </c>
      <c r="H47" s="14">
        <f>_xlfn.IFERROR(__xludf.DUMMYFUNCTION("""COMPUTED_VALUE"""),10)</f>
        <v>10</v>
      </c>
      <c r="I47" s="14">
        <f>_xlfn.IFERROR(__xludf.DUMMYFUNCTION("""COMPUTED_VALUE"""),44)</f>
        <v>44</v>
      </c>
      <c r="J47" s="14">
        <f>_xlfn.IFERROR(__xludf.DUMMYFUNCTION("""COMPUTED_VALUE"""),44)</f>
        <v>44</v>
      </c>
      <c r="K47" s="15">
        <f>_xlfn.IFERROR(__xludf.DUMMYFUNCTION("""COMPUTED_VALUE"""),1936)</f>
        <v>1936</v>
      </c>
      <c r="L47" s="15">
        <v>37</v>
      </c>
      <c r="M47" s="16"/>
      <c r="N47" s="16"/>
      <c r="O47" s="16"/>
    </row>
    <row r="48" spans="1:15" ht="15" hidden="1">
      <c r="A48" s="9">
        <v>45</v>
      </c>
      <c r="B48" s="10" t="str">
        <f>_xlfn.IFERROR(__xludf.DUMMYFUNCTION("""COMPUTED_VALUE"""),"Качкова Александра Владимировна")</f>
        <v>Качкова Александра Владимировна</v>
      </c>
      <c r="C48" s="11" t="s">
        <v>10</v>
      </c>
      <c r="D48" s="22" t="s">
        <v>36</v>
      </c>
      <c r="E48" s="13"/>
      <c r="F48" s="13">
        <f>_xlfn.IFERROR(__xludf.DUMMYFUNCTION("""COMPUTED_VALUE"""),"")</f>
      </c>
      <c r="G48" s="13">
        <f>_xlfn.IFERROR(__xludf.DUMMYFUNCTION("""COMPUTED_VALUE"""),"")</f>
      </c>
      <c r="H48" s="14"/>
      <c r="I48" s="14">
        <f>_xlfn.IFERROR(__xludf.DUMMYFUNCTION("""COMPUTED_VALUE"""),"")</f>
      </c>
      <c r="J48" s="14">
        <f>_xlfn.IFERROR(__xludf.DUMMYFUNCTION("""COMPUTED_VALUE"""),"")</f>
      </c>
      <c r="K48" s="15">
        <f>_xlfn.IFERROR(__xludf.DUMMYFUNCTION("""COMPUTED_VALUE"""),"")</f>
      </c>
      <c r="L48" s="15">
        <f>_xlfn.IFERROR(__xludf.DUMMYFUNCTION("""COMPUTED_VALUE"""),"")</f>
      </c>
      <c r="M48" s="16"/>
      <c r="N48" s="16"/>
      <c r="O48" s="16"/>
    </row>
    <row r="49" spans="1:15" ht="15" hidden="1">
      <c r="A49" s="9">
        <v>46</v>
      </c>
      <c r="B49" s="10" t="str">
        <f>_xlfn.IFERROR(__xludf.DUMMYFUNCTION("""COMPUTED_VALUE"""),"Комиссарова Мария Геннадиевна")</f>
        <v>Комиссарова Мария Геннадиевна</v>
      </c>
      <c r="C49" s="11" t="s">
        <v>10</v>
      </c>
      <c r="D49" s="22" t="s">
        <v>15</v>
      </c>
      <c r="E49" s="13"/>
      <c r="F49" s="13">
        <f>_xlfn.IFERROR(__xludf.DUMMYFUNCTION("""COMPUTED_VALUE"""),"")</f>
      </c>
      <c r="G49" s="13">
        <f>_xlfn.IFERROR(__xludf.DUMMYFUNCTION("""COMPUTED_VALUE"""),"")</f>
      </c>
      <c r="H49" s="14"/>
      <c r="I49" s="14">
        <f>_xlfn.IFERROR(__xludf.DUMMYFUNCTION("""COMPUTED_VALUE"""),"")</f>
      </c>
      <c r="J49" s="14">
        <f>_xlfn.IFERROR(__xludf.DUMMYFUNCTION("""COMPUTED_VALUE"""),"")</f>
      </c>
      <c r="K49" s="15">
        <f>_xlfn.IFERROR(__xludf.DUMMYFUNCTION("""COMPUTED_VALUE"""),"")</f>
      </c>
      <c r="L49" s="15">
        <f>_xlfn.IFERROR(__xludf.DUMMYFUNCTION("""COMPUTED_VALUE"""),"")</f>
      </c>
      <c r="M49" s="16"/>
      <c r="N49" s="16"/>
      <c r="O49" s="16"/>
    </row>
  </sheetData>
  <sheetProtection/>
  <mergeCells count="2">
    <mergeCell ref="K2:L2"/>
    <mergeCell ref="M2:O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95"/>
  <sheetViews>
    <sheetView zoomScalePageLayoutView="0" workbookViewId="0" topLeftCell="A6">
      <selection activeCell="AF35" sqref="AF35"/>
    </sheetView>
  </sheetViews>
  <sheetFormatPr defaultColWidth="9.140625" defaultRowHeight="15"/>
  <cols>
    <col min="1" max="1" width="6.57421875" style="0" customWidth="1"/>
    <col min="2" max="2" width="31.8515625" style="0" customWidth="1"/>
    <col min="3" max="3" width="6.8515625" style="0" customWidth="1"/>
    <col min="4" max="4" width="13.7109375" style="0" customWidth="1"/>
    <col min="5" max="15" width="0" style="0" hidden="1" customWidth="1"/>
  </cols>
  <sheetData>
    <row r="1" spans="1:15" ht="18.75" hidden="1">
      <c r="A1" s="1">
        <f>_xlfn.IFERROR(__xludf.DUMMYFUNCTION("IMPORTRANGE(""https://docs.google.com/spreadsheets/d/1EH9gZ5n7bK2iI1R_UResTi_sEOaaHZpwLfXbZigQYww/edit#gid=1569085308&amp;range"",""'Спортсмены М'!A1:R197"")"),"")</f>
      </c>
      <c r="B1" s="2" t="s">
        <v>0</v>
      </c>
      <c r="C1" s="3"/>
      <c r="D1" s="3"/>
      <c r="E1" s="3"/>
      <c r="F1" s="3"/>
      <c r="G1" s="3"/>
      <c r="H1" s="3"/>
      <c r="I1" s="1"/>
      <c r="J1" s="1"/>
      <c r="K1" s="1"/>
      <c r="L1" s="1"/>
      <c r="M1" s="1"/>
      <c r="N1" s="1"/>
      <c r="O1" s="1"/>
    </row>
    <row r="2" spans="1:15" ht="15" hidden="1">
      <c r="A2" s="1"/>
      <c r="B2" s="4" t="str">
        <f>_xlfn.IFERROR(__xludf.DUMMYFUNCTION("""COMPUTED_VALUE"""),"Спортсмены Мужчины")</f>
        <v>Спортсмены Мужчины</v>
      </c>
      <c r="C2" s="1"/>
      <c r="D2" s="1"/>
      <c r="E2" s="5"/>
      <c r="F2" s="5" t="str">
        <f>_xlfn.IFERROR(__xludf.DUMMYFUNCTION("""COMPUTED_VALUE"""),"Трасса №1")</f>
        <v>Трасса №1</v>
      </c>
      <c r="G2" s="5"/>
      <c r="H2" s="6"/>
      <c r="I2" s="6" t="str">
        <f>_xlfn.IFERROR(__xludf.DUMMYFUNCTION("""COMPUTED_VALUE"""),"Трасса №2")</f>
        <v>Трасса №2</v>
      </c>
      <c r="J2" s="6"/>
      <c r="K2" s="7" t="str">
        <f>_xlfn.IFERROR(__xludf.DUMMYFUNCTION("""COMPUTED_VALUE"""),"Итог")</f>
        <v>Итог</v>
      </c>
      <c r="L2" s="7"/>
      <c r="M2" s="8" t="str">
        <f>_xlfn.IFERROR(__xludf.DUMMYFUNCTION("""COMPUTED_VALUE"""),"Финал")</f>
        <v>Финал</v>
      </c>
      <c r="N2" s="8"/>
      <c r="O2" s="8"/>
    </row>
    <row r="3" spans="1:15" ht="15" hidden="1">
      <c r="A3" s="9" t="s">
        <v>1</v>
      </c>
      <c r="B3" s="10" t="str">
        <f>_xlfn.IFERROR(__xludf.DUMMYFUNCTION("""COMPUTED_VALUE"""),"ФИО")</f>
        <v>ФИО</v>
      </c>
      <c r="C3" s="11" t="s">
        <v>2</v>
      </c>
      <c r="D3" s="11" t="s">
        <v>3</v>
      </c>
      <c r="E3" s="12" t="str">
        <f>_xlfn.IFERROR(__xludf.DUMMYFUNCTION("""COMPUTED_VALUE"""),"трасса 1")</f>
        <v>трасса 1</v>
      </c>
      <c r="F3" s="13" t="str">
        <f>_xlfn.IFERROR(__xludf.DUMMYFUNCTION("""COMPUTED_VALUE"""),"место")</f>
        <v>место</v>
      </c>
      <c r="G3" s="13" t="str">
        <f>_xlfn.IFERROR(__xludf.DUMMYFUNCTION("""COMPUTED_VALUE"""),"баллы")</f>
        <v>баллы</v>
      </c>
      <c r="H3" s="14" t="str">
        <f>_xlfn.IFERROR(__xludf.DUMMYFUNCTION("""COMPUTED_VALUE"""),"трасса 2")</f>
        <v>трасса 2</v>
      </c>
      <c r="I3" s="14" t="str">
        <f>_xlfn.IFERROR(__xludf.DUMMYFUNCTION("""COMPUTED_VALUE"""),"место")</f>
        <v>место</v>
      </c>
      <c r="J3" s="14" t="str">
        <f>_xlfn.IFERROR(__xludf.DUMMYFUNCTION("""COMPUTED_VALUE"""),"баллы")</f>
        <v>баллы</v>
      </c>
      <c r="K3" s="15" t="str">
        <f>_xlfn.IFERROR(__xludf.DUMMYFUNCTION("""COMPUTED_VALUE"""),"баллы")</f>
        <v>баллы</v>
      </c>
      <c r="L3" s="15" t="str">
        <f>_xlfn.IFERROR(__xludf.DUMMYFUNCTION("""COMPUTED_VALUE"""),"место")</f>
        <v>место</v>
      </c>
      <c r="M3" s="16" t="str">
        <f>_xlfn.IFERROR(__xludf.DUMMYFUNCTION("""COMPUTED_VALUE"""),"трасса 1")</f>
        <v>трасса 1</v>
      </c>
      <c r="N3" s="16" t="str">
        <f>_xlfn.IFERROR(__xludf.DUMMYFUNCTION("""COMPUTED_VALUE"""),"время")</f>
        <v>время</v>
      </c>
      <c r="O3" s="16" t="str">
        <f>_xlfn.IFERROR(__xludf.DUMMYFUNCTION("""COMPUTED_VALUE"""),"место")</f>
        <v>место</v>
      </c>
    </row>
    <row r="4" spans="1:15" ht="15">
      <c r="A4" s="9" t="s">
        <v>49</v>
      </c>
      <c r="B4" s="10" t="str">
        <f>_xlfn.IFERROR(__xludf.DUMMYFUNCTION("""COMPUTED_VALUE"""),"Александрова Оксана Эдуардовна")</f>
        <v>Александрова Оксана Эдуардовна</v>
      </c>
      <c r="C4" s="24" t="s">
        <v>32</v>
      </c>
      <c r="D4" s="22" t="s">
        <v>13</v>
      </c>
      <c r="E4" s="12" t="s">
        <v>6</v>
      </c>
      <c r="F4" s="13">
        <f>_xlfn.IFERROR(__xludf.DUMMYFUNCTION("""COMPUTED_VALUE"""),1)</f>
        <v>1</v>
      </c>
      <c r="G4" s="13">
        <f>_xlfn.IFERROR(__xludf.DUMMYFUNCTION("""COMPUTED_VALUE"""),8.5)</f>
        <v>8.5</v>
      </c>
      <c r="H4" s="14" t="s">
        <v>6</v>
      </c>
      <c r="I4" s="14">
        <v>1</v>
      </c>
      <c r="J4" s="14">
        <f>_xlfn.IFERROR(__xludf.DUMMYFUNCTION("""COMPUTED_VALUE"""),6.5)</f>
        <v>6.5</v>
      </c>
      <c r="K4" s="15">
        <f>_xlfn.IFERROR(__xludf.DUMMYFUNCTION("""COMPUTED_VALUE"""),55.25)</f>
        <v>55.25</v>
      </c>
      <c r="L4" s="15">
        <f>_xlfn.IFERROR(__xludf.DUMMYFUNCTION("""COMPUTED_VALUE"""),1)</f>
        <v>1</v>
      </c>
      <c r="M4" s="16" t="s">
        <v>6</v>
      </c>
      <c r="N4" s="20">
        <f>_xlfn.IFERROR(__xludf.DUMMYFUNCTION("""COMPUTED_VALUE"""),0.0916666666666666)</f>
        <v>0.0916666666666666</v>
      </c>
      <c r="O4" s="16">
        <f>_xlfn.IFERROR(__xludf.DUMMYFUNCTION("""COMPUTED_VALUE"""),1)</f>
        <v>1</v>
      </c>
    </row>
    <row r="5" spans="1:15" ht="15">
      <c r="A5" s="9">
        <v>38</v>
      </c>
      <c r="B5" s="10" t="str">
        <f>_xlfn.IFERROR(__xludf.DUMMYFUNCTION("""COMPUTED_VALUE"""),"Афанасьев Вячеслав Александрович")</f>
        <v>Афанасьев Вячеслав Александрович</v>
      </c>
      <c r="C5" s="11" t="s">
        <v>10</v>
      </c>
      <c r="D5" s="22" t="s">
        <v>9</v>
      </c>
      <c r="E5" s="12" t="s">
        <v>6</v>
      </c>
      <c r="F5" s="13">
        <f>_xlfn.IFERROR(__xludf.DUMMYFUNCTION("""COMPUTED_VALUE"""),1)</f>
        <v>1</v>
      </c>
      <c r="G5" s="13">
        <f>_xlfn.IFERROR(__xludf.DUMMYFUNCTION("""COMPUTED_VALUE"""),8.5)</f>
        <v>8.5</v>
      </c>
      <c r="H5" s="14" t="s">
        <v>6</v>
      </c>
      <c r="I5" s="14">
        <v>1</v>
      </c>
      <c r="J5" s="14">
        <f>_xlfn.IFERROR(__xludf.DUMMYFUNCTION("""COMPUTED_VALUE"""),6.5)</f>
        <v>6.5</v>
      </c>
      <c r="K5" s="15">
        <f>_xlfn.IFERROR(__xludf.DUMMYFUNCTION("""COMPUTED_VALUE"""),55.25)</f>
        <v>55.25</v>
      </c>
      <c r="L5" s="15">
        <f>_xlfn.IFERROR(__xludf.DUMMYFUNCTION("""COMPUTED_VALUE"""),1)</f>
        <v>1</v>
      </c>
      <c r="M5" s="16" t="s">
        <v>6</v>
      </c>
      <c r="N5" s="20">
        <f>_xlfn.IFERROR(__xludf.DUMMYFUNCTION("""COMPUTED_VALUE"""),0.115277777777777)</f>
        <v>0.115277777777777</v>
      </c>
      <c r="O5" s="16">
        <f>_xlfn.IFERROR(__xludf.DUMMYFUNCTION("""COMPUTED_VALUE"""),2)</f>
        <v>2</v>
      </c>
    </row>
    <row r="6" spans="1:15" ht="15">
      <c r="A6" s="9">
        <f>_xlfn.IFERROR(__xludf.DUMMYFUNCTION("""COMPUTED_VALUE"""),2)</f>
        <v>2</v>
      </c>
      <c r="B6" s="17" t="str">
        <f>_xlfn.IFERROR(__xludf.DUMMYFUNCTION("""COMPUTED_VALUE"""),"Базегский Артем")</f>
        <v>Базегский Артем</v>
      </c>
      <c r="C6" s="18" t="s">
        <v>4</v>
      </c>
      <c r="D6" s="19" t="s">
        <v>7</v>
      </c>
      <c r="E6" s="12" t="s">
        <v>6</v>
      </c>
      <c r="F6" s="13">
        <f>_xlfn.IFERROR(__xludf.DUMMYFUNCTION("""COMPUTED_VALUE"""),1)</f>
        <v>1</v>
      </c>
      <c r="G6" s="13">
        <f>_xlfn.IFERROR(__xludf.DUMMYFUNCTION("""COMPUTED_VALUE"""),8.5)</f>
        <v>8.5</v>
      </c>
      <c r="H6" s="14" t="s">
        <v>6</v>
      </c>
      <c r="I6" s="14">
        <v>1</v>
      </c>
      <c r="J6" s="14">
        <f>_xlfn.IFERROR(__xludf.DUMMYFUNCTION("""COMPUTED_VALUE"""),6.5)</f>
        <v>6.5</v>
      </c>
      <c r="K6" s="15">
        <f>_xlfn.IFERROR(__xludf.DUMMYFUNCTION("""COMPUTED_VALUE"""),55.25)</f>
        <v>55.25</v>
      </c>
      <c r="L6" s="15">
        <f>_xlfn.IFERROR(__xludf.DUMMYFUNCTION("""COMPUTED_VALUE"""),1)</f>
        <v>1</v>
      </c>
      <c r="M6" s="16" t="s">
        <v>6</v>
      </c>
      <c r="N6" s="20">
        <f>_xlfn.IFERROR(__xludf.DUMMYFUNCTION("""COMPUTED_VALUE"""),0.125694444444444)</f>
        <v>0.125694444444444</v>
      </c>
      <c r="O6" s="16">
        <f>_xlfn.IFERROR(__xludf.DUMMYFUNCTION("""COMPUTED_VALUE"""),3)</f>
        <v>3</v>
      </c>
    </row>
    <row r="7" spans="1:15" ht="15">
      <c r="A7" s="9">
        <f>_xlfn.IFERROR(__xludf.DUMMYFUNCTION("""COMPUTED_VALUE"""),5)</f>
        <v>5</v>
      </c>
      <c r="B7" s="17" t="str">
        <f>_xlfn.IFERROR(__xludf.DUMMYFUNCTION("""COMPUTED_VALUE"""),"Баранов Дмитрий Андреевич")</f>
        <v>Баранов Дмитрий Андреевич</v>
      </c>
      <c r="C7" s="21" t="s">
        <v>12</v>
      </c>
      <c r="D7" s="19" t="s">
        <v>9</v>
      </c>
      <c r="E7" s="12" t="s">
        <v>6</v>
      </c>
      <c r="F7" s="13">
        <f>_xlfn.IFERROR(__xludf.DUMMYFUNCTION("""COMPUTED_VALUE"""),1)</f>
        <v>1</v>
      </c>
      <c r="G7" s="13">
        <f>_xlfn.IFERROR(__xludf.DUMMYFUNCTION("""COMPUTED_VALUE"""),8.5)</f>
        <v>8.5</v>
      </c>
      <c r="H7" s="14" t="s">
        <v>6</v>
      </c>
      <c r="I7" s="14">
        <v>1</v>
      </c>
      <c r="J7" s="14">
        <f>_xlfn.IFERROR(__xludf.DUMMYFUNCTION("""COMPUTED_VALUE"""),6.5)</f>
        <v>6.5</v>
      </c>
      <c r="K7" s="15">
        <f>_xlfn.IFERROR(__xludf.DUMMYFUNCTION("""COMPUTED_VALUE"""),55.25)</f>
        <v>55.25</v>
      </c>
      <c r="L7" s="15">
        <f>_xlfn.IFERROR(__xludf.DUMMYFUNCTION("""COMPUTED_VALUE"""),1)</f>
        <v>1</v>
      </c>
      <c r="M7" s="16" t="s">
        <v>11</v>
      </c>
      <c r="N7" s="20">
        <f>_xlfn.IFERROR(__xludf.DUMMYFUNCTION("""COMPUTED_VALUE"""),0.101388888888888)</f>
        <v>0.101388888888888</v>
      </c>
      <c r="O7" s="16">
        <f>_xlfn.IFERROR(__xludf.DUMMYFUNCTION("""COMPUTED_VALUE"""),4)</f>
        <v>4</v>
      </c>
    </row>
    <row r="8" spans="1:15" ht="15">
      <c r="A8" s="9">
        <v>12</v>
      </c>
      <c r="B8" s="10" t="str">
        <f>_xlfn.IFERROR(__xludf.DUMMYFUNCTION("""COMPUTED_VALUE"""),"Баранова Алена Петровна")</f>
        <v>Баранова Алена Петровна</v>
      </c>
      <c r="C8" s="11" t="s">
        <v>4</v>
      </c>
      <c r="D8" s="22" t="s">
        <v>33</v>
      </c>
      <c r="E8" s="12" t="s">
        <v>6</v>
      </c>
      <c r="F8" s="13">
        <f>_xlfn.IFERROR(__xludf.DUMMYFUNCTION("""COMPUTED_VALUE"""),1)</f>
        <v>1</v>
      </c>
      <c r="G8" s="13">
        <f>_xlfn.IFERROR(__xludf.DUMMYFUNCTION("""COMPUTED_VALUE"""),8.5)</f>
        <v>8.5</v>
      </c>
      <c r="H8" s="14" t="s">
        <v>6</v>
      </c>
      <c r="I8" s="14">
        <v>1</v>
      </c>
      <c r="J8" s="14">
        <f>_xlfn.IFERROR(__xludf.DUMMYFUNCTION("""COMPUTED_VALUE"""),6.5)</f>
        <v>6.5</v>
      </c>
      <c r="K8" s="15">
        <f>_xlfn.IFERROR(__xludf.DUMMYFUNCTION("""COMPUTED_VALUE"""),55.25)</f>
        <v>55.25</v>
      </c>
      <c r="L8" s="15">
        <f>_xlfn.IFERROR(__xludf.DUMMYFUNCTION("""COMPUTED_VALUE"""),1)</f>
        <v>1</v>
      </c>
      <c r="M8" s="16">
        <f>_xlfn.IFERROR(__xludf.DUMMYFUNCTION("""COMPUTED_VALUE"""),36)</f>
        <v>36</v>
      </c>
      <c r="N8" s="20">
        <f>_xlfn.IFERROR(__xludf.DUMMYFUNCTION("""COMPUTED_VALUE"""),0.11875)</f>
        <v>0.11875</v>
      </c>
      <c r="O8" s="16">
        <f>_xlfn.IFERROR(__xludf.DUMMYFUNCTION("""COMPUTED_VALUE"""),5)</f>
        <v>5</v>
      </c>
    </row>
    <row r="9" spans="1:15" ht="15">
      <c r="A9" s="9">
        <v>14</v>
      </c>
      <c r="B9" s="10" t="str">
        <f>_xlfn.IFERROR(__xludf.DUMMYFUNCTION("""COMPUTED_VALUE"""),"Богачева Анна Александровна")</f>
        <v>Богачева Анна Александровна</v>
      </c>
      <c r="C9" s="11" t="s">
        <v>8</v>
      </c>
      <c r="D9" s="22" t="s">
        <v>9</v>
      </c>
      <c r="E9" s="12" t="s">
        <v>6</v>
      </c>
      <c r="F9" s="13">
        <f>_xlfn.IFERROR(__xludf.DUMMYFUNCTION("""COMPUTED_VALUE"""),1)</f>
        <v>1</v>
      </c>
      <c r="G9" s="13">
        <f>_xlfn.IFERROR(__xludf.DUMMYFUNCTION("""COMPUTED_VALUE"""),8.5)</f>
        <v>8.5</v>
      </c>
      <c r="H9" s="14" t="s">
        <v>6</v>
      </c>
      <c r="I9" s="14">
        <v>1</v>
      </c>
      <c r="J9" s="14">
        <f>_xlfn.IFERROR(__xludf.DUMMYFUNCTION("""COMPUTED_VALUE"""),6.5)</f>
        <v>6.5</v>
      </c>
      <c r="K9" s="15">
        <f>_xlfn.IFERROR(__xludf.DUMMYFUNCTION("""COMPUTED_VALUE"""),55.25)</f>
        <v>55.25</v>
      </c>
      <c r="L9" s="15">
        <f>_xlfn.IFERROR(__xludf.DUMMYFUNCTION("""COMPUTED_VALUE"""),1)</f>
        <v>1</v>
      </c>
      <c r="M9" s="16" t="s">
        <v>14</v>
      </c>
      <c r="N9" s="20">
        <f>_xlfn.IFERROR(__xludf.DUMMYFUNCTION("""COMPUTED_VALUE"""),0.148611111111111)</f>
        <v>0.148611111111111</v>
      </c>
      <c r="O9" s="16">
        <f>_xlfn.IFERROR(__xludf.DUMMYFUNCTION("""COMPUTED_VALUE"""),6)</f>
        <v>6</v>
      </c>
    </row>
    <row r="10" spans="1:15" ht="15">
      <c r="A10" s="9">
        <f>_xlfn.IFERROR(__xludf.DUMMYFUNCTION("""COMPUTED_VALUE"""),15)</f>
        <v>15</v>
      </c>
      <c r="B10" s="10" t="str">
        <f>_xlfn.IFERROR(__xludf.DUMMYFUNCTION("""COMPUTED_VALUE"""),"Будаев Бато Валерьевич")</f>
        <v>Будаев Бато Валерьевич</v>
      </c>
      <c r="C10" s="11" t="s">
        <v>23</v>
      </c>
      <c r="D10" s="22" t="s">
        <v>13</v>
      </c>
      <c r="E10" s="12" t="s">
        <v>6</v>
      </c>
      <c r="F10" s="13">
        <f>_xlfn.IFERROR(__xludf.DUMMYFUNCTION("""COMPUTED_VALUE"""),1)</f>
        <v>1</v>
      </c>
      <c r="G10" s="13">
        <f>_xlfn.IFERROR(__xludf.DUMMYFUNCTION("""COMPUTED_VALUE"""),8.5)</f>
        <v>8.5</v>
      </c>
      <c r="H10" s="14" t="s">
        <v>6</v>
      </c>
      <c r="I10" s="14">
        <v>1</v>
      </c>
      <c r="J10" s="14">
        <f>_xlfn.IFERROR(__xludf.DUMMYFUNCTION("""COMPUTED_VALUE"""),6.5)</f>
        <v>6.5</v>
      </c>
      <c r="K10" s="15">
        <f>_xlfn.IFERROR(__xludf.DUMMYFUNCTION("""COMPUTED_VALUE"""),55.25)</f>
        <v>55.25</v>
      </c>
      <c r="L10" s="15">
        <f>_xlfn.IFERROR(__xludf.DUMMYFUNCTION("""COMPUTED_VALUE"""),1)</f>
        <v>1</v>
      </c>
      <c r="M10" s="16">
        <f>_xlfn.IFERROR(__xludf.DUMMYFUNCTION("""COMPUTED_VALUE"""),35)</f>
        <v>35</v>
      </c>
      <c r="N10" s="20">
        <f>_xlfn.IFERROR(__xludf.DUMMYFUNCTION("""COMPUTED_VALUE"""),0.118055555555555)</f>
        <v>0.118055555555555</v>
      </c>
      <c r="O10" s="16">
        <f>_xlfn.IFERROR(__xludf.DUMMYFUNCTION("""COMPUTED_VALUE"""),7)</f>
        <v>7</v>
      </c>
    </row>
    <row r="11" spans="1:15" ht="15">
      <c r="A11" s="9">
        <f>_xlfn.IFERROR(__xludf.DUMMYFUNCTION("""COMPUTED_VALUE"""),24)</f>
        <v>24</v>
      </c>
      <c r="B11" s="10" t="str">
        <f>_xlfn.IFERROR(__xludf.DUMMYFUNCTION("""COMPUTED_VALUE"""),"Бурмистров Никита Иванович")</f>
        <v>Бурмистров Никита Иванович</v>
      </c>
      <c r="C11" s="11" t="s">
        <v>23</v>
      </c>
      <c r="D11" s="23" t="s">
        <v>21</v>
      </c>
      <c r="E11" s="12" t="s">
        <v>6</v>
      </c>
      <c r="F11" s="13">
        <f>_xlfn.IFERROR(__xludf.DUMMYFUNCTION("""COMPUTED_VALUE"""),1)</f>
        <v>1</v>
      </c>
      <c r="G11" s="13">
        <f>_xlfn.IFERROR(__xludf.DUMMYFUNCTION("""COMPUTED_VALUE"""),8.5)</f>
        <v>8.5</v>
      </c>
      <c r="H11" s="14" t="s">
        <v>6</v>
      </c>
      <c r="I11" s="14">
        <v>1</v>
      </c>
      <c r="J11" s="14">
        <f>_xlfn.IFERROR(__xludf.DUMMYFUNCTION("""COMPUTED_VALUE"""),6.5)</f>
        <v>6.5</v>
      </c>
      <c r="K11" s="15">
        <f>_xlfn.IFERROR(__xludf.DUMMYFUNCTION("""COMPUTED_VALUE"""),55.25)</f>
        <v>55.25</v>
      </c>
      <c r="L11" s="15">
        <f>_xlfn.IFERROR(__xludf.DUMMYFUNCTION("""COMPUTED_VALUE"""),1)</f>
        <v>1</v>
      </c>
      <c r="M11" s="16">
        <f>_xlfn.IFERROR(__xludf.DUMMYFUNCTION("""COMPUTED_VALUE"""),35)</f>
        <v>35</v>
      </c>
      <c r="N11" s="20">
        <f>_xlfn.IFERROR(__xludf.DUMMYFUNCTION("""COMPUTED_VALUE"""),0.129861111111111)</f>
        <v>0.129861111111111</v>
      </c>
      <c r="O11" s="16">
        <f>_xlfn.IFERROR(__xludf.DUMMYFUNCTION("""COMPUTED_VALUE"""),8)</f>
        <v>8</v>
      </c>
    </row>
    <row r="12" spans="1:15" ht="15">
      <c r="A12" s="9">
        <f>_xlfn.IFERROR(__xludf.DUMMYFUNCTION("""COMPUTED_VALUE"""),32)</f>
        <v>32</v>
      </c>
      <c r="B12" s="10" t="str">
        <f>_xlfn.IFERROR(__xludf.DUMMYFUNCTION("""COMPUTED_VALUE"""),"Васильев Егор Владимирович")</f>
        <v>Васильев Егор Владимирович</v>
      </c>
      <c r="C12" s="11" t="s">
        <v>23</v>
      </c>
      <c r="D12" s="23" t="s">
        <v>21</v>
      </c>
      <c r="E12" s="12" t="s">
        <v>6</v>
      </c>
      <c r="F12" s="13">
        <f>_xlfn.IFERROR(__xludf.DUMMYFUNCTION("""COMPUTED_VALUE"""),1)</f>
        <v>1</v>
      </c>
      <c r="G12" s="13">
        <f>_xlfn.IFERROR(__xludf.DUMMYFUNCTION("""COMPUTED_VALUE"""),8.5)</f>
        <v>8.5</v>
      </c>
      <c r="H12" s="14" t="s">
        <v>6</v>
      </c>
      <c r="I12" s="14">
        <v>1</v>
      </c>
      <c r="J12" s="14">
        <f>_xlfn.IFERROR(__xludf.DUMMYFUNCTION("""COMPUTED_VALUE"""),6.5)</f>
        <v>6.5</v>
      </c>
      <c r="K12" s="15">
        <f>_xlfn.IFERROR(__xludf.DUMMYFUNCTION("""COMPUTED_VALUE"""),55.25)</f>
        <v>55.25</v>
      </c>
      <c r="L12" s="15">
        <f>_xlfn.IFERROR(__xludf.DUMMYFUNCTION("""COMPUTED_VALUE"""),1)</f>
        <v>1</v>
      </c>
      <c r="M12" s="16">
        <f>_xlfn.IFERROR(__xludf.DUMMYFUNCTION("""COMPUTED_VALUE"""),29)</f>
        <v>29</v>
      </c>
      <c r="N12" s="20">
        <f>_xlfn.IFERROR(__xludf.DUMMYFUNCTION("""COMPUTED_VALUE"""),0.0972222222222222)</f>
        <v>0.0972222222222222</v>
      </c>
      <c r="O12" s="16">
        <f>_xlfn.IFERROR(__xludf.DUMMYFUNCTION("""COMPUTED_VALUE"""),9)</f>
        <v>9</v>
      </c>
    </row>
    <row r="13" spans="1:15" ht="15">
      <c r="A13" s="9">
        <v>32</v>
      </c>
      <c r="B13" s="10" t="str">
        <f>_xlfn.IFERROR(__xludf.DUMMYFUNCTION("""COMPUTED_VALUE"""),"Винникова Алёна Андреевна")</f>
        <v>Винникова Алёна Андреевна</v>
      </c>
      <c r="C13" s="11" t="s">
        <v>10</v>
      </c>
      <c r="D13" s="23" t="s">
        <v>21</v>
      </c>
      <c r="E13" s="12" t="s">
        <v>6</v>
      </c>
      <c r="F13" s="13">
        <f>_xlfn.IFERROR(__xludf.DUMMYFUNCTION("""COMPUTED_VALUE"""),1)</f>
        <v>1</v>
      </c>
      <c r="G13" s="13">
        <f>_xlfn.IFERROR(__xludf.DUMMYFUNCTION("""COMPUTED_VALUE"""),8.5)</f>
        <v>8.5</v>
      </c>
      <c r="H13" s="14" t="s">
        <v>6</v>
      </c>
      <c r="I13" s="14">
        <v>1</v>
      </c>
      <c r="J13" s="14">
        <f>_xlfn.IFERROR(__xludf.DUMMYFUNCTION("""COMPUTED_VALUE"""),6.5)</f>
        <v>6.5</v>
      </c>
      <c r="K13" s="15">
        <f>_xlfn.IFERROR(__xludf.DUMMYFUNCTION("""COMPUTED_VALUE"""),55.25)</f>
        <v>55.25</v>
      </c>
      <c r="L13" s="15">
        <f>_xlfn.IFERROR(__xludf.DUMMYFUNCTION("""COMPUTED_VALUE"""),1)</f>
        <v>1</v>
      </c>
      <c r="M13" s="16">
        <f>_xlfn.IFERROR(__xludf.DUMMYFUNCTION("""COMPUTED_VALUE"""),29)</f>
        <v>29</v>
      </c>
      <c r="N13" s="20">
        <f>_xlfn.IFERROR(__xludf.DUMMYFUNCTION("""COMPUTED_VALUE"""),0.121527777777777)</f>
        <v>0.121527777777777</v>
      </c>
      <c r="O13" s="16">
        <f>_xlfn.IFERROR(__xludf.DUMMYFUNCTION("""COMPUTED_VALUE"""),10)</f>
        <v>10</v>
      </c>
    </row>
    <row r="14" spans="1:15" ht="15">
      <c r="A14" s="9" t="s">
        <v>49</v>
      </c>
      <c r="B14" s="17" t="str">
        <f>_xlfn.IFERROR(__xludf.DUMMYFUNCTION("""COMPUTED_VALUE"""),"Владыкина Ирина")</f>
        <v>Владыкина Ирина</v>
      </c>
      <c r="C14" s="21" t="s">
        <v>32</v>
      </c>
      <c r="D14" s="19" t="s">
        <v>17</v>
      </c>
      <c r="E14" s="12" t="s">
        <v>6</v>
      </c>
      <c r="F14" s="13">
        <f>_xlfn.IFERROR(__xludf.DUMMYFUNCTION("""COMPUTED_VALUE"""),1)</f>
        <v>1</v>
      </c>
      <c r="G14" s="13">
        <f>_xlfn.IFERROR(__xludf.DUMMYFUNCTION("""COMPUTED_VALUE"""),8.5)</f>
        <v>8.5</v>
      </c>
      <c r="H14" s="14">
        <f>_xlfn.IFERROR(__xludf.DUMMYFUNCTION("""COMPUTED_VALUE"""),39)</f>
        <v>39</v>
      </c>
      <c r="I14" s="14">
        <f>_xlfn.IFERROR(__xludf.DUMMYFUNCTION("""COMPUTED_VALUE"""),14)</f>
        <v>14</v>
      </c>
      <c r="J14" s="14">
        <f>_xlfn.IFERROR(__xludf.DUMMYFUNCTION("""COMPUTED_VALUE"""),15)</f>
        <v>15</v>
      </c>
      <c r="K14" s="15">
        <f>_xlfn.IFERROR(__xludf.DUMMYFUNCTION("""COMPUTED_VALUE"""),127.5)</f>
        <v>127.5</v>
      </c>
      <c r="L14" s="15">
        <f>_xlfn.IFERROR(__xludf.DUMMYFUNCTION("""COMPUTED_VALUE"""),11)</f>
        <v>11</v>
      </c>
      <c r="M14" s="16"/>
      <c r="N14" s="16"/>
      <c r="O14" s="16">
        <f>_xlfn.IFERROR(__xludf.DUMMYFUNCTION("""COMPUTED_VALUE"""),"")</f>
      </c>
    </row>
    <row r="15" spans="1:15" ht="15">
      <c r="A15" s="9">
        <f>_xlfn.IFERROR(__xludf.DUMMYFUNCTION("""COMPUTED_VALUE"""),3)</f>
        <v>3</v>
      </c>
      <c r="B15" s="17" t="str">
        <f>_xlfn.IFERROR(__xludf.DUMMYFUNCTION("""COMPUTED_VALUE"""),"Власов Денис Михайлович")</f>
        <v>Власов Денис Михайлович</v>
      </c>
      <c r="C15" s="21" t="s">
        <v>8</v>
      </c>
      <c r="D15" s="19" t="s">
        <v>9</v>
      </c>
      <c r="E15" s="12" t="s">
        <v>6</v>
      </c>
      <c r="F15" s="13">
        <f>_xlfn.IFERROR(__xludf.DUMMYFUNCTION("""COMPUTED_VALUE"""),1)</f>
        <v>1</v>
      </c>
      <c r="G15" s="13">
        <f>_xlfn.IFERROR(__xludf.DUMMYFUNCTION("""COMPUTED_VALUE"""),8.5)</f>
        <v>8.5</v>
      </c>
      <c r="H15" s="14">
        <f>_xlfn.IFERROR(__xludf.DUMMYFUNCTION("""COMPUTED_VALUE"""),39)</f>
        <v>39</v>
      </c>
      <c r="I15" s="14">
        <f>_xlfn.IFERROR(__xludf.DUMMYFUNCTION("""COMPUTED_VALUE"""),14)</f>
        <v>14</v>
      </c>
      <c r="J15" s="14">
        <f>_xlfn.IFERROR(__xludf.DUMMYFUNCTION("""COMPUTED_VALUE"""),15)</f>
        <v>15</v>
      </c>
      <c r="K15" s="15">
        <f>_xlfn.IFERROR(__xludf.DUMMYFUNCTION("""COMPUTED_VALUE"""),127.5)</f>
        <v>127.5</v>
      </c>
      <c r="L15" s="15">
        <f>_xlfn.IFERROR(__xludf.DUMMYFUNCTION("""COMPUTED_VALUE"""),11)</f>
        <v>11</v>
      </c>
      <c r="M15" s="16"/>
      <c r="N15" s="16"/>
      <c r="O15" s="16">
        <f>_xlfn.IFERROR(__xludf.DUMMYFUNCTION("""COMPUTED_VALUE"""),"")</f>
      </c>
    </row>
    <row r="16" spans="1:15" ht="15">
      <c r="A16" s="9">
        <v>39</v>
      </c>
      <c r="B16" s="10" t="str">
        <f>_xlfn.IFERROR(__xludf.DUMMYFUNCTION("""COMPUTED_VALUE"""),"Горбачев Константин")</f>
        <v>Горбачев Константин</v>
      </c>
      <c r="C16" s="11" t="s">
        <v>23</v>
      </c>
      <c r="D16" s="23" t="s">
        <v>13</v>
      </c>
      <c r="E16" s="12" t="s">
        <v>6</v>
      </c>
      <c r="F16" s="13">
        <f>_xlfn.IFERROR(__xludf.DUMMYFUNCTION("""COMPUTED_VALUE"""),1)</f>
        <v>1</v>
      </c>
      <c r="G16" s="13">
        <f>_xlfn.IFERROR(__xludf.DUMMYFUNCTION("""COMPUTED_VALUE"""),8.5)</f>
        <v>8.5</v>
      </c>
      <c r="H16" s="14">
        <f>_xlfn.IFERROR(__xludf.DUMMYFUNCTION("""COMPUTED_VALUE"""),39)</f>
        <v>39</v>
      </c>
      <c r="I16" s="14">
        <f>_xlfn.IFERROR(__xludf.DUMMYFUNCTION("""COMPUTED_VALUE"""),14)</f>
        <v>14</v>
      </c>
      <c r="J16" s="14">
        <f>_xlfn.IFERROR(__xludf.DUMMYFUNCTION("""COMPUTED_VALUE"""),15)</f>
        <v>15</v>
      </c>
      <c r="K16" s="15">
        <f>_xlfn.IFERROR(__xludf.DUMMYFUNCTION("""COMPUTED_VALUE"""),127.5)</f>
        <v>127.5</v>
      </c>
      <c r="L16" s="15">
        <f>_xlfn.IFERROR(__xludf.DUMMYFUNCTION("""COMPUTED_VALUE"""),11)</f>
        <v>11</v>
      </c>
      <c r="M16" s="16"/>
      <c r="N16" s="16"/>
      <c r="O16" s="16">
        <f>_xlfn.IFERROR(__xludf.DUMMYFUNCTION("""COMPUTED_VALUE"""),"")</f>
      </c>
    </row>
    <row r="17" spans="1:15" ht="15">
      <c r="A17" s="9">
        <v>36</v>
      </c>
      <c r="B17" s="10" t="str">
        <f>_xlfn.IFERROR(__xludf.DUMMYFUNCTION("""COMPUTED_VALUE"""),"Горбунова Александра Григорьевна")</f>
        <v>Горбунова Александра Григорьевна</v>
      </c>
      <c r="C17" s="11" t="s">
        <v>23</v>
      </c>
      <c r="D17" s="22" t="s">
        <v>15</v>
      </c>
      <c r="E17" s="12" t="s">
        <v>6</v>
      </c>
      <c r="F17" s="13">
        <f>_xlfn.IFERROR(__xludf.DUMMYFUNCTION("""COMPUTED_VALUE"""),1)</f>
        <v>1</v>
      </c>
      <c r="G17" s="13">
        <f>_xlfn.IFERROR(__xludf.DUMMYFUNCTION("""COMPUTED_VALUE"""),8.5)</f>
        <v>8.5</v>
      </c>
      <c r="H17" s="14" t="s">
        <v>22</v>
      </c>
      <c r="I17" s="14">
        <f>_xlfn.IFERROR(__xludf.DUMMYFUNCTION("""COMPUTED_VALUE"""),17)</f>
        <v>17</v>
      </c>
      <c r="J17" s="14">
        <f>_xlfn.IFERROR(__xludf.DUMMYFUNCTION("""COMPUTED_VALUE"""),17)</f>
        <v>17</v>
      </c>
      <c r="K17" s="15">
        <f>_xlfn.IFERROR(__xludf.DUMMYFUNCTION("""COMPUTED_VALUE"""),144.5)</f>
        <v>144.5</v>
      </c>
      <c r="L17" s="15">
        <f>_xlfn.IFERROR(__xludf.DUMMYFUNCTION("""COMPUTED_VALUE"""),14)</f>
        <v>14</v>
      </c>
      <c r="M17" s="16"/>
      <c r="N17" s="16"/>
      <c r="O17" s="16">
        <f>_xlfn.IFERROR(__xludf.DUMMYFUNCTION("""COMPUTED_VALUE"""),"")</f>
      </c>
    </row>
    <row r="18" spans="1:15" ht="15">
      <c r="A18" s="9">
        <v>1</v>
      </c>
      <c r="B18" s="17" t="str">
        <f>_xlfn.IFERROR(__xludf.DUMMYFUNCTION("""COMPUTED_VALUE"""),"Григорьева Александра Евгеньевна")</f>
        <v>Григорьева Александра Евгеньевна</v>
      </c>
      <c r="C18" s="21" t="s">
        <v>10</v>
      </c>
      <c r="D18" s="19" t="s">
        <v>36</v>
      </c>
      <c r="E18" s="12">
        <f>_xlfn.IFERROR(__xludf.DUMMYFUNCTION("""COMPUTED_VALUE"""),34)</f>
        <v>34</v>
      </c>
      <c r="F18" s="13">
        <f>_xlfn.IFERROR(__xludf.DUMMYFUNCTION("""COMPUTED_VALUE"""),26)</f>
        <v>26</v>
      </c>
      <c r="G18" s="13">
        <f>_xlfn.IFERROR(__xludf.DUMMYFUNCTION("""COMPUTED_VALUE"""),26.5)</f>
        <v>26.5</v>
      </c>
      <c r="H18" s="14" t="s">
        <v>6</v>
      </c>
      <c r="I18" s="14">
        <v>1</v>
      </c>
      <c r="J18" s="14">
        <f>_xlfn.IFERROR(__xludf.DUMMYFUNCTION("""COMPUTED_VALUE"""),6.5)</f>
        <v>6.5</v>
      </c>
      <c r="K18" s="15">
        <f>_xlfn.IFERROR(__xludf.DUMMYFUNCTION("""COMPUTED_VALUE"""),172.25)</f>
        <v>172.25</v>
      </c>
      <c r="L18" s="15">
        <f>_xlfn.IFERROR(__xludf.DUMMYFUNCTION("""COMPUTED_VALUE"""),15)</f>
        <v>15</v>
      </c>
      <c r="M18" s="16"/>
      <c r="N18" s="16"/>
      <c r="O18" s="16">
        <f>_xlfn.IFERROR(__xludf.DUMMYFUNCTION("""COMPUTED_VALUE"""),"")</f>
      </c>
    </row>
    <row r="19" spans="1:15" ht="15">
      <c r="A19" s="9">
        <v>41</v>
      </c>
      <c r="B19" s="10" t="str">
        <f>_xlfn.IFERROR(__xludf.DUMMYFUNCTION("""COMPUTED_VALUE"""),"Гузеев Михаил Андреевич")</f>
        <v>Гузеев Михаил Андреевич</v>
      </c>
      <c r="C19" s="11" t="s">
        <v>23</v>
      </c>
      <c r="D19" s="23" t="s">
        <v>21</v>
      </c>
      <c r="E19" s="12" t="s">
        <v>6</v>
      </c>
      <c r="F19" s="13">
        <f>_xlfn.IFERROR(__xludf.DUMMYFUNCTION("""COMPUTED_VALUE"""),1)</f>
        <v>1</v>
      </c>
      <c r="G19" s="13">
        <f>_xlfn.IFERROR(__xludf.DUMMYFUNCTION("""COMPUTED_VALUE"""),8.5)</f>
        <v>8.5</v>
      </c>
      <c r="H19" s="14">
        <f>_xlfn.IFERROR(__xludf.DUMMYFUNCTION("""COMPUTED_VALUE"""),32)</f>
        <v>32</v>
      </c>
      <c r="I19" s="14">
        <f>_xlfn.IFERROR(__xludf.DUMMYFUNCTION("""COMPUTED_VALUE"""),23)</f>
        <v>23</v>
      </c>
      <c r="J19" s="14">
        <f>_xlfn.IFERROR(__xludf.DUMMYFUNCTION("""COMPUTED_VALUE"""),23.5)</f>
        <v>23.5</v>
      </c>
      <c r="K19" s="15">
        <f>_xlfn.IFERROR(__xludf.DUMMYFUNCTION("""COMPUTED_VALUE"""),199.75)</f>
        <v>199.75</v>
      </c>
      <c r="L19" s="15">
        <f>_xlfn.IFERROR(__xludf.DUMMYFUNCTION("""COMPUTED_VALUE"""),16)</f>
        <v>16</v>
      </c>
      <c r="M19" s="16"/>
      <c r="N19" s="16"/>
      <c r="O19" s="16">
        <f>_xlfn.IFERROR(__xludf.DUMMYFUNCTION("""COMPUTED_VALUE"""),"")</f>
      </c>
    </row>
    <row r="20" spans="1:15" ht="15">
      <c r="A20" s="9">
        <v>17</v>
      </c>
      <c r="B20" s="10" t="str">
        <f>_xlfn.IFERROR(__xludf.DUMMYFUNCTION("""COMPUTED_VALUE"""),"Демиров Анар Гаджимурад оглы")</f>
        <v>Демиров Анар Гаджимурад оглы</v>
      </c>
      <c r="C20" s="11" t="s">
        <v>10</v>
      </c>
      <c r="D20" s="22" t="s">
        <v>13</v>
      </c>
      <c r="E20" s="12">
        <f>_xlfn.IFERROR(__xludf.DUMMYFUNCTION("""COMPUTED_VALUE"""),43)</f>
        <v>43</v>
      </c>
      <c r="F20" s="13">
        <f>_xlfn.IFERROR(__xludf.DUMMYFUNCTION("""COMPUTED_VALUE"""),17)</f>
        <v>17</v>
      </c>
      <c r="G20" s="13">
        <f>_xlfn.IFERROR(__xludf.DUMMYFUNCTION("""COMPUTED_VALUE"""),17)</f>
        <v>17</v>
      </c>
      <c r="H20" s="14">
        <f>_xlfn.IFERROR(__xludf.DUMMYFUNCTION("""COMPUTED_VALUE"""),40)</f>
        <v>40</v>
      </c>
      <c r="I20" s="14">
        <f>_xlfn.IFERROR(__xludf.DUMMYFUNCTION("""COMPUTED_VALUE"""),13)</f>
        <v>13</v>
      </c>
      <c r="J20" s="14">
        <f>_xlfn.IFERROR(__xludf.DUMMYFUNCTION("""COMPUTED_VALUE"""),13)</f>
        <v>13</v>
      </c>
      <c r="K20" s="15">
        <f>_xlfn.IFERROR(__xludf.DUMMYFUNCTION("""COMPUTED_VALUE"""),221)</f>
        <v>221</v>
      </c>
      <c r="L20" s="15">
        <f>_xlfn.IFERROR(__xludf.DUMMYFUNCTION("""COMPUTED_VALUE"""),17)</f>
        <v>17</v>
      </c>
      <c r="M20" s="16"/>
      <c r="N20" s="16"/>
      <c r="O20" s="16">
        <f>_xlfn.IFERROR(__xludf.DUMMYFUNCTION("""COMPUTED_VALUE"""),"")</f>
      </c>
    </row>
    <row r="21" spans="1:15" ht="15">
      <c r="A21" s="9">
        <v>16</v>
      </c>
      <c r="B21" s="10" t="str">
        <f>_xlfn.IFERROR(__xludf.DUMMYFUNCTION("""COMPUTED_VALUE"""),"Дмитриева Анна Игоревна")</f>
        <v>Дмитриева Анна Игоревна</v>
      </c>
      <c r="C21" s="11" t="s">
        <v>23</v>
      </c>
      <c r="D21" s="23" t="s">
        <v>21</v>
      </c>
      <c r="E21" s="12" t="s">
        <v>6</v>
      </c>
      <c r="F21" s="13">
        <f>_xlfn.IFERROR(__xludf.DUMMYFUNCTION("""COMPUTED_VALUE"""),1)</f>
        <v>1</v>
      </c>
      <c r="G21" s="13">
        <f>_xlfn.IFERROR(__xludf.DUMMYFUNCTION("""COMPUTED_VALUE"""),8.5)</f>
        <v>8.5</v>
      </c>
      <c r="H21" s="14">
        <f>_xlfn.IFERROR(__xludf.DUMMYFUNCTION("""COMPUTED_VALUE"""),31)</f>
        <v>31</v>
      </c>
      <c r="I21" s="14">
        <f>_xlfn.IFERROR(__xludf.DUMMYFUNCTION("""COMPUTED_VALUE"""),26)</f>
        <v>26</v>
      </c>
      <c r="J21" s="14">
        <f>_xlfn.IFERROR(__xludf.DUMMYFUNCTION("""COMPUTED_VALUE"""),26)</f>
        <v>26</v>
      </c>
      <c r="K21" s="15">
        <f>_xlfn.IFERROR(__xludf.DUMMYFUNCTION("""COMPUTED_VALUE"""),221)</f>
        <v>221</v>
      </c>
      <c r="L21" s="15">
        <f>_xlfn.IFERROR(__xludf.DUMMYFUNCTION("""COMPUTED_VALUE"""),17)</f>
        <v>17</v>
      </c>
      <c r="M21" s="16"/>
      <c r="N21" s="16"/>
      <c r="O21" s="16">
        <f>_xlfn.IFERROR(__xludf.DUMMYFUNCTION("""COMPUTED_VALUE"""),"")</f>
      </c>
    </row>
    <row r="22" spans="1:15" ht="15">
      <c r="A22" s="9">
        <v>25</v>
      </c>
      <c r="B22" s="10" t="str">
        <f>_xlfn.IFERROR(__xludf.DUMMYFUNCTION("""COMPUTED_VALUE"""),"Дмитриева Татьяна Сергеевна")</f>
        <v>Дмитриева Татьяна Сергеевна</v>
      </c>
      <c r="C22" s="11" t="s">
        <v>16</v>
      </c>
      <c r="D22" s="23" t="s">
        <v>21</v>
      </c>
      <c r="E22" s="12">
        <f>_xlfn.IFERROR(__xludf.DUMMYFUNCTION("""COMPUTED_VALUE"""),26)</f>
        <v>26</v>
      </c>
      <c r="F22" s="13">
        <f>_xlfn.IFERROR(__xludf.DUMMYFUNCTION("""COMPUTED_VALUE"""),36)</f>
        <v>36</v>
      </c>
      <c r="G22" s="13">
        <f>_xlfn.IFERROR(__xludf.DUMMYFUNCTION("""COMPUTED_VALUE"""),36.5)</f>
        <v>36.5</v>
      </c>
      <c r="H22" s="14" t="s">
        <v>6</v>
      </c>
      <c r="I22" s="14">
        <v>1</v>
      </c>
      <c r="J22" s="14">
        <f>_xlfn.IFERROR(__xludf.DUMMYFUNCTION("""COMPUTED_VALUE"""),6.5)</f>
        <v>6.5</v>
      </c>
      <c r="K22" s="15">
        <f>_xlfn.IFERROR(__xludf.DUMMYFUNCTION("""COMPUTED_VALUE"""),237.25)</f>
        <v>237.25</v>
      </c>
      <c r="L22" s="15">
        <f>_xlfn.IFERROR(__xludf.DUMMYFUNCTION("""COMPUTED_VALUE"""),19)</f>
        <v>19</v>
      </c>
      <c r="M22" s="16"/>
      <c r="N22" s="16"/>
      <c r="O22" s="16">
        <f>_xlfn.IFERROR(__xludf.DUMMYFUNCTION("""COMPUTED_VALUE"""),"")</f>
      </c>
    </row>
    <row r="23" spans="1:15" ht="15">
      <c r="A23" s="9">
        <v>37</v>
      </c>
      <c r="B23" s="10" t="str">
        <f>_xlfn.IFERROR(__xludf.DUMMYFUNCTION("""COMPUTED_VALUE"""),"Душейко Александр Сергеевич")</f>
        <v>Душейко Александр Сергеевич</v>
      </c>
      <c r="C23" s="11" t="s">
        <v>10</v>
      </c>
      <c r="D23" s="22" t="s">
        <v>35</v>
      </c>
      <c r="E23" s="12">
        <f>_xlfn.IFERROR(__xludf.DUMMYFUNCTION("""COMPUTED_VALUE"""),39)</f>
        <v>39</v>
      </c>
      <c r="F23" s="13">
        <f>_xlfn.IFERROR(__xludf.DUMMYFUNCTION("""COMPUTED_VALUE"""),18)</f>
        <v>18</v>
      </c>
      <c r="G23" s="13">
        <f>_xlfn.IFERROR(__xludf.DUMMYFUNCTION("""COMPUTED_VALUE"""),19)</f>
        <v>19</v>
      </c>
      <c r="H23" s="14">
        <f>_xlfn.IFERROR(__xludf.DUMMYFUNCTION("""COMPUTED_VALUE"""),36)</f>
        <v>36</v>
      </c>
      <c r="I23" s="14">
        <f>_xlfn.IFERROR(__xludf.DUMMYFUNCTION("""COMPUTED_VALUE"""),19)</f>
        <v>19</v>
      </c>
      <c r="J23" s="14">
        <f>_xlfn.IFERROR(__xludf.DUMMYFUNCTION("""COMPUTED_VALUE"""),19)</f>
        <v>19</v>
      </c>
      <c r="K23" s="15">
        <f>_xlfn.IFERROR(__xludf.DUMMYFUNCTION("""COMPUTED_VALUE"""),361)</f>
        <v>361</v>
      </c>
      <c r="L23" s="15">
        <f>_xlfn.IFERROR(__xludf.DUMMYFUNCTION("""COMPUTED_VALUE"""),20)</f>
        <v>20</v>
      </c>
      <c r="M23" s="16"/>
      <c r="N23" s="16"/>
      <c r="O23" s="16">
        <f>_xlfn.IFERROR(__xludf.DUMMYFUNCTION("""COMPUTED_VALUE"""),"")</f>
      </c>
    </row>
    <row r="24" spans="1:15" ht="15">
      <c r="A24" s="9">
        <v>24</v>
      </c>
      <c r="B24" s="10" t="str">
        <f>_xlfn.IFERROR(__xludf.DUMMYFUNCTION("""COMPUTED_VALUE"""),"Екатерина Величко")</f>
        <v>Екатерина Величко</v>
      </c>
      <c r="C24" s="11" t="s">
        <v>23</v>
      </c>
      <c r="D24" s="22" t="s">
        <v>9</v>
      </c>
      <c r="E24" s="12">
        <f>_xlfn.IFERROR(__xludf.DUMMYFUNCTION("""COMPUTED_VALUE"""),38)</f>
        <v>38</v>
      </c>
      <c r="F24" s="13">
        <f>_xlfn.IFERROR(__xludf.DUMMYFUNCTION("""COMPUTED_VALUE"""),21)</f>
        <v>21</v>
      </c>
      <c r="G24" s="13">
        <f>_xlfn.IFERROR(__xludf.DUMMYFUNCTION("""COMPUTED_VALUE"""),21)</f>
        <v>21</v>
      </c>
      <c r="H24" s="14" t="s">
        <v>26</v>
      </c>
      <c r="I24" s="14">
        <f>_xlfn.IFERROR(__xludf.DUMMYFUNCTION("""COMPUTED_VALUE"""),18)</f>
        <v>18</v>
      </c>
      <c r="J24" s="14">
        <f>_xlfn.IFERROR(__xludf.DUMMYFUNCTION("""COMPUTED_VALUE"""),18)</f>
        <v>18</v>
      </c>
      <c r="K24" s="15">
        <f>_xlfn.IFERROR(__xludf.DUMMYFUNCTION("""COMPUTED_VALUE"""),378)</f>
        <v>378</v>
      </c>
      <c r="L24" s="15">
        <f>_xlfn.IFERROR(__xludf.DUMMYFUNCTION("""COMPUTED_VALUE"""),21)</f>
        <v>21</v>
      </c>
      <c r="M24" s="16"/>
      <c r="N24" s="16"/>
      <c r="O24" s="16">
        <f>_xlfn.IFERROR(__xludf.DUMMYFUNCTION("""COMPUTED_VALUE"""),"")</f>
      </c>
    </row>
    <row r="25" spans="1:15" ht="15">
      <c r="A25" s="9">
        <f>_xlfn.IFERROR(__xludf.DUMMYFUNCTION("""COMPUTED_VALUE"""),16)</f>
        <v>16</v>
      </c>
      <c r="B25" s="10" t="str">
        <f>_xlfn.IFERROR(__xludf.DUMMYFUNCTION("""COMPUTED_VALUE"""),"Емельянов Владимир Владимирович")</f>
        <v>Емельянов Владимир Владимирович</v>
      </c>
      <c r="C25" s="11" t="s">
        <v>19</v>
      </c>
      <c r="D25" s="22" t="s">
        <v>15</v>
      </c>
      <c r="E25" s="12">
        <f>_xlfn.IFERROR(__xludf.DUMMYFUNCTION("""COMPUTED_VALUE"""),39)</f>
        <v>39</v>
      </c>
      <c r="F25" s="13">
        <f>_xlfn.IFERROR(__xludf.DUMMYFUNCTION("""COMPUTED_VALUE"""),18)</f>
        <v>18</v>
      </c>
      <c r="G25" s="13">
        <f>_xlfn.IFERROR(__xludf.DUMMYFUNCTION("""COMPUTED_VALUE"""),19)</f>
        <v>19</v>
      </c>
      <c r="H25" s="14">
        <f>_xlfn.IFERROR(__xludf.DUMMYFUNCTION("""COMPUTED_VALUE"""),35)</f>
        <v>35</v>
      </c>
      <c r="I25" s="14">
        <f>_xlfn.IFERROR(__xludf.DUMMYFUNCTION("""COMPUTED_VALUE"""),20)</f>
        <v>20</v>
      </c>
      <c r="J25" s="14">
        <f>_xlfn.IFERROR(__xludf.DUMMYFUNCTION("""COMPUTED_VALUE"""),20)</f>
        <v>20</v>
      </c>
      <c r="K25" s="15">
        <f>_xlfn.IFERROR(__xludf.DUMMYFUNCTION("""COMPUTED_VALUE"""),380)</f>
        <v>380</v>
      </c>
      <c r="L25" s="15">
        <f>_xlfn.IFERROR(__xludf.DUMMYFUNCTION("""COMPUTED_VALUE"""),22)</f>
        <v>22</v>
      </c>
      <c r="M25" s="16"/>
      <c r="N25" s="16"/>
      <c r="O25" s="16">
        <f>_xlfn.IFERROR(__xludf.DUMMYFUNCTION("""COMPUTED_VALUE"""),"")</f>
      </c>
    </row>
    <row r="26" spans="1:15" ht="15">
      <c r="A26" s="9">
        <v>15</v>
      </c>
      <c r="B26" s="10" t="str">
        <f>_xlfn.IFERROR(__xludf.DUMMYFUNCTION("""COMPUTED_VALUE"""),"Епифанова Мария Григорьевна")</f>
        <v>Епифанова Мария Григорьевна</v>
      </c>
      <c r="C26" s="11" t="s">
        <v>19</v>
      </c>
      <c r="D26" s="22" t="s">
        <v>33</v>
      </c>
      <c r="E26" s="12">
        <f>_xlfn.IFERROR(__xludf.DUMMYFUNCTION("""COMPUTED_VALUE"""),39)</f>
        <v>39</v>
      </c>
      <c r="F26" s="13">
        <f>_xlfn.IFERROR(__xludf.DUMMYFUNCTION("""COMPUTED_VALUE"""),18)</f>
        <v>18</v>
      </c>
      <c r="G26" s="13">
        <f>_xlfn.IFERROR(__xludf.DUMMYFUNCTION("""COMPUTED_VALUE"""),19)</f>
        <v>19</v>
      </c>
      <c r="H26" s="14">
        <f>_xlfn.IFERROR(__xludf.DUMMYFUNCTION("""COMPUTED_VALUE"""),32)</f>
        <v>32</v>
      </c>
      <c r="I26" s="14">
        <f>_xlfn.IFERROR(__xludf.DUMMYFUNCTION("""COMPUTED_VALUE"""),23)</f>
        <v>23</v>
      </c>
      <c r="J26" s="14">
        <f>_xlfn.IFERROR(__xludf.DUMMYFUNCTION("""COMPUTED_VALUE"""),23.5)</f>
        <v>23.5</v>
      </c>
      <c r="K26" s="15">
        <f>_xlfn.IFERROR(__xludf.DUMMYFUNCTION("""COMPUTED_VALUE"""),446.5)</f>
        <v>446.5</v>
      </c>
      <c r="L26" s="15">
        <f>_xlfn.IFERROR(__xludf.DUMMYFUNCTION("""COMPUTED_VALUE"""),23)</f>
        <v>23</v>
      </c>
      <c r="M26" s="16"/>
      <c r="N26" s="16"/>
      <c r="O26" s="16">
        <f>_xlfn.IFERROR(__xludf.DUMMYFUNCTION("""COMPUTED_VALUE"""),"")</f>
      </c>
    </row>
    <row r="27" spans="1:15" ht="15">
      <c r="A27" s="9">
        <f>_xlfn.IFERROR(__xludf.DUMMYFUNCTION("""COMPUTED_VALUE"""),22)</f>
        <v>22</v>
      </c>
      <c r="B27" s="10" t="str">
        <f>_xlfn.IFERROR(__xludf.DUMMYFUNCTION("""COMPUTED_VALUE"""),"Жиленков Андрей Александрович")</f>
        <v>Жиленков Андрей Александрович</v>
      </c>
      <c r="C27" s="11" t="s">
        <v>23</v>
      </c>
      <c r="D27" s="22" t="s">
        <v>17</v>
      </c>
      <c r="E27" s="12">
        <f>_xlfn.IFERROR(__xludf.DUMMYFUNCTION("""COMPUTED_VALUE"""),37)</f>
        <v>37</v>
      </c>
      <c r="F27" s="13">
        <f>_xlfn.IFERROR(__xludf.DUMMYFUNCTION("""COMPUTED_VALUE"""),23)</f>
        <v>23</v>
      </c>
      <c r="G27" s="13">
        <f>_xlfn.IFERROR(__xludf.DUMMYFUNCTION("""COMPUTED_VALUE"""),23)</f>
        <v>23</v>
      </c>
      <c r="H27" s="14">
        <f>_xlfn.IFERROR(__xludf.DUMMYFUNCTION("""COMPUTED_VALUE"""),33)</f>
        <v>33</v>
      </c>
      <c r="I27" s="14">
        <f>_xlfn.IFERROR(__xludf.DUMMYFUNCTION("""COMPUTED_VALUE"""),21)</f>
        <v>21</v>
      </c>
      <c r="J27" s="14">
        <f>_xlfn.IFERROR(__xludf.DUMMYFUNCTION("""COMPUTED_VALUE"""),21)</f>
        <v>21</v>
      </c>
      <c r="K27" s="15">
        <f>_xlfn.IFERROR(__xludf.DUMMYFUNCTION("""COMPUTED_VALUE"""),483)</f>
        <v>483</v>
      </c>
      <c r="L27" s="15">
        <f>_xlfn.IFERROR(__xludf.DUMMYFUNCTION("""COMPUTED_VALUE"""),24)</f>
        <v>24</v>
      </c>
      <c r="M27" s="16"/>
      <c r="N27" s="16"/>
      <c r="O27" s="16">
        <f>_xlfn.IFERROR(__xludf.DUMMYFUNCTION("""COMPUTED_VALUE"""),"")</f>
      </c>
    </row>
    <row r="28" spans="1:15" ht="15">
      <c r="A28" s="9">
        <f>_xlfn.IFERROR(__xludf.DUMMYFUNCTION("""COMPUTED_VALUE"""),10)</f>
        <v>10</v>
      </c>
      <c r="B28" s="17" t="str">
        <f>_xlfn.IFERROR(__xludf.DUMMYFUNCTION("""COMPUTED_VALUE"""),"Зубов Антон Анатольевич")</f>
        <v>Зубов Антон Анатольевич</v>
      </c>
      <c r="C28" s="21" t="s">
        <v>18</v>
      </c>
      <c r="D28" s="19" t="s">
        <v>17</v>
      </c>
      <c r="E28" s="12">
        <f>_xlfn.IFERROR(__xludf.DUMMYFUNCTION("""COMPUTED_VALUE"""),35)</f>
        <v>35</v>
      </c>
      <c r="F28" s="13">
        <f>_xlfn.IFERROR(__xludf.DUMMYFUNCTION("""COMPUTED_VALUE"""),25)</f>
        <v>25</v>
      </c>
      <c r="G28" s="13">
        <f>_xlfn.IFERROR(__xludf.DUMMYFUNCTION("""COMPUTED_VALUE"""),25)</f>
        <v>25</v>
      </c>
      <c r="H28" s="14" t="s">
        <v>27</v>
      </c>
      <c r="I28" s="14">
        <f>_xlfn.IFERROR(__xludf.DUMMYFUNCTION("""COMPUTED_VALUE"""),25)</f>
        <v>25</v>
      </c>
      <c r="J28" s="14">
        <f>_xlfn.IFERROR(__xludf.DUMMYFUNCTION("""COMPUTED_VALUE"""),25)</f>
        <v>25</v>
      </c>
      <c r="K28" s="15">
        <f>_xlfn.IFERROR(__xludf.DUMMYFUNCTION("""COMPUTED_VALUE"""),625)</f>
        <v>625</v>
      </c>
      <c r="L28" s="15">
        <f>_xlfn.IFERROR(__xludf.DUMMYFUNCTION("""COMPUTED_VALUE"""),25)</f>
        <v>25</v>
      </c>
      <c r="M28" s="16"/>
      <c r="N28" s="16"/>
      <c r="O28" s="16">
        <f>_xlfn.IFERROR(__xludf.DUMMYFUNCTION("""COMPUTED_VALUE"""),"")</f>
      </c>
    </row>
    <row r="29" spans="1:15" ht="15">
      <c r="A29" s="9">
        <f>_xlfn.IFERROR(__xludf.DUMMYFUNCTION("""COMPUTED_VALUE"""),11)</f>
        <v>11</v>
      </c>
      <c r="B29" s="10" t="str">
        <f>_xlfn.IFERROR(__xludf.DUMMYFUNCTION("""COMPUTED_VALUE"""),"Зубовский Алексей Андреевич")</f>
        <v>Зубовский Алексей Андреевич</v>
      </c>
      <c r="C29" s="11" t="s">
        <v>19</v>
      </c>
      <c r="D29" s="22" t="s">
        <v>17</v>
      </c>
      <c r="E29" s="12">
        <f>_xlfn.IFERROR(__xludf.DUMMYFUNCTION("""COMPUTED_VALUE"""),36)</f>
        <v>36</v>
      </c>
      <c r="F29" s="13">
        <f>_xlfn.IFERROR(__xludf.DUMMYFUNCTION("""COMPUTED_VALUE"""),24)</f>
        <v>24</v>
      </c>
      <c r="G29" s="13">
        <f>_xlfn.IFERROR(__xludf.DUMMYFUNCTION("""COMPUTED_VALUE"""),24)</f>
        <v>24</v>
      </c>
      <c r="H29" s="14" t="s">
        <v>28</v>
      </c>
      <c r="I29" s="14">
        <f>_xlfn.IFERROR(__xludf.DUMMYFUNCTION("""COMPUTED_VALUE"""),28)</f>
        <v>28</v>
      </c>
      <c r="J29" s="14">
        <f>_xlfn.IFERROR(__xludf.DUMMYFUNCTION("""COMPUTED_VALUE"""),28)</f>
        <v>28</v>
      </c>
      <c r="K29" s="15">
        <f>_xlfn.IFERROR(__xludf.DUMMYFUNCTION("""COMPUTED_VALUE"""),672)</f>
        <v>672</v>
      </c>
      <c r="L29" s="15">
        <f>_xlfn.IFERROR(__xludf.DUMMYFUNCTION("""COMPUTED_VALUE"""),26)</f>
        <v>26</v>
      </c>
      <c r="M29" s="16"/>
      <c r="N29" s="16"/>
      <c r="O29" s="16">
        <f>_xlfn.IFERROR(__xludf.DUMMYFUNCTION("""COMPUTED_VALUE"""),"")</f>
      </c>
    </row>
    <row r="30" spans="1:15" ht="15">
      <c r="A30" s="9">
        <f>_xlfn.IFERROR(__xludf.DUMMYFUNCTION("""COMPUTED_VALUE"""),9)</f>
        <v>9</v>
      </c>
      <c r="B30" s="17" t="str">
        <f>_xlfn.IFERROR(__xludf.DUMMYFUNCTION("""COMPUTED_VALUE"""),"Иванов Александр Сергеевич")</f>
        <v>Иванов Александр Сергеевич</v>
      </c>
      <c r="C30" s="21" t="s">
        <v>4</v>
      </c>
      <c r="D30" s="19" t="s">
        <v>9</v>
      </c>
      <c r="E30" s="12" t="s">
        <v>11</v>
      </c>
      <c r="F30" s="13">
        <f>_xlfn.IFERROR(__xludf.DUMMYFUNCTION("""COMPUTED_VALUE"""),22)</f>
        <v>22</v>
      </c>
      <c r="G30" s="13">
        <f>_xlfn.IFERROR(__xludf.DUMMYFUNCTION("""COMPUTED_VALUE"""),22)</f>
        <v>22</v>
      </c>
      <c r="H30" s="14" t="s">
        <v>29</v>
      </c>
      <c r="I30" s="14">
        <f>_xlfn.IFERROR(__xludf.DUMMYFUNCTION("""COMPUTED_VALUE"""),33)</f>
        <v>33</v>
      </c>
      <c r="J30" s="14">
        <f>_xlfn.IFERROR(__xludf.DUMMYFUNCTION("""COMPUTED_VALUE"""),33)</f>
        <v>33</v>
      </c>
      <c r="K30" s="15">
        <f>_xlfn.IFERROR(__xludf.DUMMYFUNCTION("""COMPUTED_VALUE"""),726)</f>
        <v>726</v>
      </c>
      <c r="L30" s="15">
        <f>_xlfn.IFERROR(__xludf.DUMMYFUNCTION("""COMPUTED_VALUE"""),27)</f>
        <v>27</v>
      </c>
      <c r="M30" s="16"/>
      <c r="N30" s="16"/>
      <c r="O30" s="16">
        <f>_xlfn.IFERROR(__xludf.DUMMYFUNCTION("""COMPUTED_VALUE"""),"")</f>
      </c>
    </row>
    <row r="31" spans="1:15" ht="15">
      <c r="A31" s="9" t="s">
        <v>49</v>
      </c>
      <c r="B31" s="10" t="str">
        <f>_xlfn.IFERROR(__xludf.DUMMYFUNCTION("""COMPUTED_VALUE"""),"Иванова Татьяна Анатольевна")</f>
        <v>Иванова Татьяна Анатольевна</v>
      </c>
      <c r="C31" s="24" t="s">
        <v>32</v>
      </c>
      <c r="D31" s="22" t="s">
        <v>13</v>
      </c>
      <c r="E31" s="12">
        <f>_xlfn.IFERROR(__xludf.DUMMYFUNCTION("""COMPUTED_VALUE"""),27)</f>
        <v>27</v>
      </c>
      <c r="F31" s="13">
        <f>_xlfn.IFERROR(__xludf.DUMMYFUNCTION("""COMPUTED_VALUE"""),33)</f>
        <v>33</v>
      </c>
      <c r="G31" s="13">
        <f>_xlfn.IFERROR(__xludf.DUMMYFUNCTION("""COMPUTED_VALUE"""),33.5)</f>
        <v>33.5</v>
      </c>
      <c r="H31" s="14" t="s">
        <v>30</v>
      </c>
      <c r="I31" s="14">
        <f>_xlfn.IFERROR(__xludf.DUMMYFUNCTION("""COMPUTED_VALUE"""),22)</f>
        <v>22</v>
      </c>
      <c r="J31" s="14">
        <f>_xlfn.IFERROR(__xludf.DUMMYFUNCTION("""COMPUTED_VALUE"""),22)</f>
        <v>22</v>
      </c>
      <c r="K31" s="15">
        <f>_xlfn.IFERROR(__xludf.DUMMYFUNCTION("""COMPUTED_VALUE"""),737)</f>
        <v>737</v>
      </c>
      <c r="L31" s="15">
        <f>_xlfn.IFERROR(__xludf.DUMMYFUNCTION("""COMPUTED_VALUE"""),28)</f>
        <v>28</v>
      </c>
      <c r="M31" s="16"/>
      <c r="N31" s="16"/>
      <c r="O31" s="16">
        <f>_xlfn.IFERROR(__xludf.DUMMYFUNCTION("""COMPUTED_VALUE"""),"")</f>
      </c>
    </row>
    <row r="32" spans="1:15" ht="15">
      <c r="A32" s="9">
        <v>26</v>
      </c>
      <c r="B32" s="10" t="str">
        <f>_xlfn.IFERROR(__xludf.DUMMYFUNCTION("""COMPUTED_VALUE"""),"Кабисова Анна Станиславовна")</f>
        <v>Кабисова Анна Станиславовна</v>
      </c>
      <c r="C32" s="11" t="s">
        <v>23</v>
      </c>
      <c r="D32" s="22" t="s">
        <v>17</v>
      </c>
      <c r="E32" s="12">
        <f>_xlfn.IFERROR(__xludf.DUMMYFUNCTION("""COMPUTED_VALUE"""),34)</f>
        <v>34</v>
      </c>
      <c r="F32" s="13">
        <f>_xlfn.IFERROR(__xludf.DUMMYFUNCTION("""COMPUTED_VALUE"""),26)</f>
        <v>26</v>
      </c>
      <c r="G32" s="13">
        <f>_xlfn.IFERROR(__xludf.DUMMYFUNCTION("""COMPUTED_VALUE"""),26.5)</f>
        <v>26.5</v>
      </c>
      <c r="H32" s="14">
        <f>_xlfn.IFERROR(__xludf.DUMMYFUNCTION("""COMPUTED_VALUE"""),24)</f>
        <v>24</v>
      </c>
      <c r="I32" s="14">
        <f>_xlfn.IFERROR(__xludf.DUMMYFUNCTION("""COMPUTED_VALUE"""),29)</f>
        <v>29</v>
      </c>
      <c r="J32" s="14">
        <f>_xlfn.IFERROR(__xludf.DUMMYFUNCTION("""COMPUTED_VALUE"""),29.5)</f>
        <v>29.5</v>
      </c>
      <c r="K32" s="15">
        <f>_xlfn.IFERROR(__xludf.DUMMYFUNCTION("""COMPUTED_VALUE"""),781.75)</f>
        <v>781.75</v>
      </c>
      <c r="L32" s="15">
        <f>_xlfn.IFERROR(__xludf.DUMMYFUNCTION("""COMPUTED_VALUE"""),29)</f>
        <v>29</v>
      </c>
      <c r="M32" s="16"/>
      <c r="N32" s="16"/>
      <c r="O32" s="16">
        <f>_xlfn.IFERROR(__xludf.DUMMYFUNCTION("""COMPUTED_VALUE"""),"")</f>
      </c>
    </row>
    <row r="33" spans="1:15" ht="15">
      <c r="A33" s="9">
        <f>_xlfn.IFERROR(__xludf.DUMMYFUNCTION("""COMPUTED_VALUE"""),23)</f>
        <v>23</v>
      </c>
      <c r="B33" s="10" t="str">
        <f>_xlfn.IFERROR(__xludf.DUMMYFUNCTION("""COMPUTED_VALUE"""),"Казаков Юрий Владиславович")</f>
        <v>Казаков Юрий Владиславович</v>
      </c>
      <c r="C33" s="11" t="s">
        <v>19</v>
      </c>
      <c r="D33" s="22" t="s">
        <v>17</v>
      </c>
      <c r="E33" s="12">
        <f>_xlfn.IFERROR(__xludf.DUMMYFUNCTION("""COMPUTED_VALUE"""),29)</f>
        <v>29</v>
      </c>
      <c r="F33" s="13">
        <f>_xlfn.IFERROR(__xludf.DUMMYFUNCTION("""COMPUTED_VALUE"""),29)</f>
        <v>29</v>
      </c>
      <c r="G33" s="13">
        <f>_xlfn.IFERROR(__xludf.DUMMYFUNCTION("""COMPUTED_VALUE"""),29)</f>
        <v>29</v>
      </c>
      <c r="H33" s="14">
        <f>_xlfn.IFERROR(__xludf.DUMMYFUNCTION("""COMPUTED_VALUE"""),30)</f>
        <v>30</v>
      </c>
      <c r="I33" s="14">
        <f>_xlfn.IFERROR(__xludf.DUMMYFUNCTION("""COMPUTED_VALUE"""),27)</f>
        <v>27</v>
      </c>
      <c r="J33" s="14">
        <f>_xlfn.IFERROR(__xludf.DUMMYFUNCTION("""COMPUTED_VALUE"""),27)</f>
        <v>27</v>
      </c>
      <c r="K33" s="15">
        <f>_xlfn.IFERROR(__xludf.DUMMYFUNCTION("""COMPUTED_VALUE"""),783)</f>
        <v>783</v>
      </c>
      <c r="L33" s="15">
        <f>_xlfn.IFERROR(__xludf.DUMMYFUNCTION("""COMPUTED_VALUE"""),30)</f>
        <v>30</v>
      </c>
      <c r="M33" s="16"/>
      <c r="N33" s="16"/>
      <c r="O33" s="16"/>
    </row>
    <row r="34" spans="1:15" ht="15">
      <c r="A34" s="9">
        <v>34</v>
      </c>
      <c r="B34" s="10" t="str">
        <f>_xlfn.IFERROR(__xludf.DUMMYFUNCTION("""COMPUTED_VALUE"""),"Ковалев Александр Павлович")</f>
        <v>Ковалев Александр Павлович</v>
      </c>
      <c r="C34" s="11" t="s">
        <v>19</v>
      </c>
      <c r="D34" s="22" t="s">
        <v>17</v>
      </c>
      <c r="E34" s="12">
        <f>_xlfn.IFERROR(__xludf.DUMMYFUNCTION("""COMPUTED_VALUE"""),30)</f>
        <v>30</v>
      </c>
      <c r="F34" s="13">
        <f>_xlfn.IFERROR(__xludf.DUMMYFUNCTION("""COMPUTED_VALUE"""),28)</f>
        <v>28</v>
      </c>
      <c r="G34" s="13">
        <f>_xlfn.IFERROR(__xludf.DUMMYFUNCTION("""COMPUTED_VALUE"""),28)</f>
        <v>28</v>
      </c>
      <c r="H34" s="14" t="s">
        <v>31</v>
      </c>
      <c r="I34" s="14">
        <f>_xlfn.IFERROR(__xludf.DUMMYFUNCTION("""COMPUTED_VALUE"""),31)</f>
        <v>31</v>
      </c>
      <c r="J34" s="14">
        <f>_xlfn.IFERROR(__xludf.DUMMYFUNCTION("""COMPUTED_VALUE"""),31.5)</f>
        <v>31.5</v>
      </c>
      <c r="K34" s="15">
        <f>_xlfn.IFERROR(__xludf.DUMMYFUNCTION("""COMPUTED_VALUE"""),882)</f>
        <v>882</v>
      </c>
      <c r="L34" s="15">
        <f>_xlfn.IFERROR(__xludf.DUMMYFUNCTION("""COMPUTED_VALUE"""),31)</f>
        <v>31</v>
      </c>
      <c r="M34" s="16"/>
      <c r="N34" s="16"/>
      <c r="O34" s="16"/>
    </row>
    <row r="35" spans="1:15" ht="15">
      <c r="A35" s="9">
        <f>_xlfn.IFERROR(__xludf.DUMMYFUNCTION("""COMPUTED_VALUE"""),4)</f>
        <v>4</v>
      </c>
      <c r="B35" s="17" t="str">
        <f>_xlfn.IFERROR(__xludf.DUMMYFUNCTION("""COMPUTED_VALUE"""),"Кожухов Кирилл")</f>
        <v>Кожухов Кирилл</v>
      </c>
      <c r="C35" s="18" t="s">
        <v>10</v>
      </c>
      <c r="D35" s="19" t="s">
        <v>9</v>
      </c>
      <c r="E35" s="12">
        <f>_xlfn.IFERROR(__xludf.DUMMYFUNCTION("""COMPUTED_VALUE"""),28)</f>
        <v>28</v>
      </c>
      <c r="F35" s="13">
        <f>_xlfn.IFERROR(__xludf.DUMMYFUNCTION("""COMPUTED_VALUE"""),30)</f>
        <v>30</v>
      </c>
      <c r="G35" s="13">
        <f>_xlfn.IFERROR(__xludf.DUMMYFUNCTION("""COMPUTED_VALUE"""),31)</f>
        <v>31</v>
      </c>
      <c r="H35" s="14" t="s">
        <v>31</v>
      </c>
      <c r="I35" s="14">
        <f>_xlfn.IFERROR(__xludf.DUMMYFUNCTION("""COMPUTED_VALUE"""),31)</f>
        <v>31</v>
      </c>
      <c r="J35" s="14">
        <f>_xlfn.IFERROR(__xludf.DUMMYFUNCTION("""COMPUTED_VALUE"""),31.5)</f>
        <v>31.5</v>
      </c>
      <c r="K35" s="15">
        <f>_xlfn.IFERROR(__xludf.DUMMYFUNCTION("""COMPUTED_VALUE"""),976.5)</f>
        <v>976.5</v>
      </c>
      <c r="L35" s="15">
        <f>_xlfn.IFERROR(__xludf.DUMMYFUNCTION("""COMPUTED_VALUE"""),32)</f>
        <v>32</v>
      </c>
      <c r="M35" s="16"/>
      <c r="N35" s="16"/>
      <c r="O35" s="16"/>
    </row>
    <row r="36" spans="1:15" ht="15">
      <c r="A36" s="9">
        <v>17</v>
      </c>
      <c r="B36" s="10" t="str">
        <f>_xlfn.IFERROR(__xludf.DUMMYFUNCTION("""COMPUTED_VALUE"""),"Комова Анастасия Андреевна")</f>
        <v>Комова Анастасия Андреевна</v>
      </c>
      <c r="C36" s="11" t="s">
        <v>23</v>
      </c>
      <c r="D36" s="23" t="s">
        <v>21</v>
      </c>
      <c r="E36" s="12">
        <f>_xlfn.IFERROR(__xludf.DUMMYFUNCTION("""COMPUTED_VALUE"""),27)</f>
        <v>27</v>
      </c>
      <c r="F36" s="13">
        <f>_xlfn.IFERROR(__xludf.DUMMYFUNCTION("""COMPUTED_VALUE"""),33)</f>
        <v>33</v>
      </c>
      <c r="G36" s="13">
        <f>_xlfn.IFERROR(__xludf.DUMMYFUNCTION("""COMPUTED_VALUE"""),33.5)</f>
        <v>33.5</v>
      </c>
      <c r="H36" s="14">
        <f>_xlfn.IFERROR(__xludf.DUMMYFUNCTION("""COMPUTED_VALUE"""),24)</f>
        <v>24</v>
      </c>
      <c r="I36" s="14">
        <f>_xlfn.IFERROR(__xludf.DUMMYFUNCTION("""COMPUTED_VALUE"""),29)</f>
        <v>29</v>
      </c>
      <c r="J36" s="14">
        <f>_xlfn.IFERROR(__xludf.DUMMYFUNCTION("""COMPUTED_VALUE"""),29.5)</f>
        <v>29.5</v>
      </c>
      <c r="K36" s="15">
        <f>_xlfn.IFERROR(__xludf.DUMMYFUNCTION("""COMPUTED_VALUE"""),988.25)</f>
        <v>988.25</v>
      </c>
      <c r="L36" s="15">
        <f>_xlfn.IFERROR(__xludf.DUMMYFUNCTION("""COMPUTED_VALUE"""),33)</f>
        <v>33</v>
      </c>
      <c r="M36" s="16"/>
      <c r="N36" s="16"/>
      <c r="O36" s="16"/>
    </row>
    <row r="37" spans="1:15" ht="15">
      <c r="A37" s="9">
        <f>_xlfn.IFERROR(__xludf.DUMMYFUNCTION("""COMPUTED_VALUE"""),20)</f>
        <v>20</v>
      </c>
      <c r="B37" s="10" t="str">
        <f>_xlfn.IFERROR(__xludf.DUMMYFUNCTION("""COMPUTED_VALUE"""),"Корнев Владимир")</f>
        <v>Корнев Владимир</v>
      </c>
      <c r="C37" s="11" t="s">
        <v>10</v>
      </c>
      <c r="D37" s="23" t="s">
        <v>17</v>
      </c>
      <c r="E37" s="12">
        <f>_xlfn.IFERROR(__xludf.DUMMYFUNCTION("""COMPUTED_VALUE"""),28)</f>
        <v>28</v>
      </c>
      <c r="F37" s="13">
        <f>_xlfn.IFERROR(__xludf.DUMMYFUNCTION("""COMPUTED_VALUE"""),30)</f>
        <v>30</v>
      </c>
      <c r="G37" s="13">
        <f>_xlfn.IFERROR(__xludf.DUMMYFUNCTION("""COMPUTED_VALUE"""),31)</f>
        <v>31</v>
      </c>
      <c r="H37" s="14">
        <f>_xlfn.IFERROR(__xludf.DUMMYFUNCTION("""COMPUTED_VALUE"""),22)</f>
        <v>22</v>
      </c>
      <c r="I37" s="14">
        <f>_xlfn.IFERROR(__xludf.DUMMYFUNCTION("""COMPUTED_VALUE"""),34)</f>
        <v>34</v>
      </c>
      <c r="J37" s="14">
        <f>_xlfn.IFERROR(__xludf.DUMMYFUNCTION("""COMPUTED_VALUE"""),35.5)</f>
        <v>35.5</v>
      </c>
      <c r="K37" s="15">
        <f>_xlfn.IFERROR(__xludf.DUMMYFUNCTION("""COMPUTED_VALUE"""),1100.5)</f>
        <v>1100.5</v>
      </c>
      <c r="L37" s="15">
        <f>_xlfn.IFERROR(__xludf.DUMMYFUNCTION("""COMPUTED_VALUE"""),34)</f>
        <v>34</v>
      </c>
      <c r="M37" s="16"/>
      <c r="N37" s="16"/>
      <c r="O37" s="16"/>
    </row>
    <row r="38" spans="1:15" ht="15">
      <c r="A38" s="9">
        <f>_xlfn.IFERROR(__xludf.DUMMYFUNCTION("""COMPUTED_VALUE"""),26)</f>
        <v>26</v>
      </c>
      <c r="B38" s="10" t="str">
        <f>_xlfn.IFERROR(__xludf.DUMMYFUNCTION("""COMPUTED_VALUE"""),"Корнев Святослав")</f>
        <v>Корнев Святослав</v>
      </c>
      <c r="C38" s="11" t="s">
        <v>10</v>
      </c>
      <c r="D38" s="23" t="s">
        <v>17</v>
      </c>
      <c r="E38" s="12">
        <f>_xlfn.IFERROR(__xludf.DUMMYFUNCTION("""COMPUTED_VALUE"""),28)</f>
        <v>28</v>
      </c>
      <c r="F38" s="13">
        <f>_xlfn.IFERROR(__xludf.DUMMYFUNCTION("""COMPUTED_VALUE"""),30)</f>
        <v>30</v>
      </c>
      <c r="G38" s="13">
        <f>_xlfn.IFERROR(__xludf.DUMMYFUNCTION("""COMPUTED_VALUE"""),31)</f>
        <v>31</v>
      </c>
      <c r="H38" s="14">
        <f>_xlfn.IFERROR(__xludf.DUMMYFUNCTION("""COMPUTED_VALUE"""),22)</f>
        <v>22</v>
      </c>
      <c r="I38" s="14">
        <f>_xlfn.IFERROR(__xludf.DUMMYFUNCTION("""COMPUTED_VALUE"""),34)</f>
        <v>34</v>
      </c>
      <c r="J38" s="14">
        <f>_xlfn.IFERROR(__xludf.DUMMYFUNCTION("""COMPUTED_VALUE"""),35.5)</f>
        <v>35.5</v>
      </c>
      <c r="K38" s="15">
        <f>_xlfn.IFERROR(__xludf.DUMMYFUNCTION("""COMPUTED_VALUE"""),1100.5)</f>
        <v>1100.5</v>
      </c>
      <c r="L38" s="15" t="s">
        <v>49</v>
      </c>
      <c r="M38" s="16"/>
      <c r="N38" s="16"/>
      <c r="O38" s="16"/>
    </row>
    <row r="39" spans="1:15" ht="15">
      <c r="A39" s="9">
        <v>18</v>
      </c>
      <c r="B39" s="10" t="str">
        <f>_xlfn.IFERROR(__xludf.DUMMYFUNCTION("""COMPUTED_VALUE"""),"Котова Алина Игоревна")</f>
        <v>Котова Алина Игоревна</v>
      </c>
      <c r="C39" s="11" t="s">
        <v>23</v>
      </c>
      <c r="D39" s="22" t="s">
        <v>9</v>
      </c>
      <c r="E39" s="12" t="s">
        <v>34</v>
      </c>
      <c r="F39" s="13">
        <f>_xlfn.IFERROR(__xludf.DUMMYFUNCTION("""COMPUTED_VALUE"""),35)</f>
        <v>35</v>
      </c>
      <c r="G39" s="13">
        <f>_xlfn.IFERROR(__xludf.DUMMYFUNCTION("""COMPUTED_VALUE"""),35)</f>
        <v>35</v>
      </c>
      <c r="H39" s="14">
        <f>_xlfn.IFERROR(__xludf.DUMMYFUNCTION("""COMPUTED_VALUE"""),22)</f>
        <v>22</v>
      </c>
      <c r="I39" s="14">
        <f>_xlfn.IFERROR(__xludf.DUMMYFUNCTION("""COMPUTED_VALUE"""),34)</f>
        <v>34</v>
      </c>
      <c r="J39" s="14">
        <f>_xlfn.IFERROR(__xludf.DUMMYFUNCTION("""COMPUTED_VALUE"""),35.5)</f>
        <v>35.5</v>
      </c>
      <c r="K39" s="15">
        <f>_xlfn.IFERROR(__xludf.DUMMYFUNCTION("""COMPUTED_VALUE"""),1242.5)</f>
        <v>1242.5</v>
      </c>
      <c r="L39" s="15">
        <v>35</v>
      </c>
      <c r="M39" s="16"/>
      <c r="N39" s="16"/>
      <c r="O39" s="16"/>
    </row>
    <row r="40" spans="1:15" ht="15">
      <c r="A40" s="9">
        <v>5</v>
      </c>
      <c r="B40" s="17" t="str">
        <f>_xlfn.IFERROR(__xludf.DUMMYFUNCTION("""COMPUTED_VALUE"""),"Кочубей Оксана Андреевна")</f>
        <v>Кочубей Оксана Андреевна</v>
      </c>
      <c r="C40" s="21" t="s">
        <v>12</v>
      </c>
      <c r="D40" s="19" t="s">
        <v>13</v>
      </c>
      <c r="E40" s="12">
        <f>_xlfn.IFERROR(__xludf.DUMMYFUNCTION("""COMPUTED_VALUE"""),25)</f>
        <v>25</v>
      </c>
      <c r="F40" s="13">
        <f>_xlfn.IFERROR(__xludf.DUMMYFUNCTION("""COMPUTED_VALUE"""),38)</f>
        <v>38</v>
      </c>
      <c r="G40" s="13">
        <f>_xlfn.IFERROR(__xludf.DUMMYFUNCTION("""COMPUTED_VALUE"""),38)</f>
        <v>38</v>
      </c>
      <c r="H40" s="14">
        <f>_xlfn.IFERROR(__xludf.DUMMYFUNCTION("""COMPUTED_VALUE"""),22)</f>
        <v>22</v>
      </c>
      <c r="I40" s="14">
        <f>_xlfn.IFERROR(__xludf.DUMMYFUNCTION("""COMPUTED_VALUE"""),34)</f>
        <v>34</v>
      </c>
      <c r="J40" s="14">
        <f>_xlfn.IFERROR(__xludf.DUMMYFUNCTION("""COMPUTED_VALUE"""),35.5)</f>
        <v>35.5</v>
      </c>
      <c r="K40" s="15">
        <f>_xlfn.IFERROR(__xludf.DUMMYFUNCTION("""COMPUTED_VALUE"""),1349)</f>
        <v>1349</v>
      </c>
      <c r="L40" s="15">
        <v>36</v>
      </c>
      <c r="M40" s="16"/>
      <c r="N40" s="16"/>
      <c r="O40" s="16"/>
    </row>
    <row r="41" spans="1:15" ht="15">
      <c r="A41" s="9">
        <v>35</v>
      </c>
      <c r="B41" s="10" t="str">
        <f>_xlfn.IFERROR(__xludf.DUMMYFUNCTION("""COMPUTED_VALUE"""),"Краморев Александр Владимирович")</f>
        <v>Краморев Александр Владимирович</v>
      </c>
      <c r="C41" s="11" t="s">
        <v>10</v>
      </c>
      <c r="D41" s="22" t="s">
        <v>17</v>
      </c>
      <c r="E41" s="12">
        <f>_xlfn.IFERROR(__xludf.DUMMYFUNCTION("""COMPUTED_VALUE"""),26)</f>
        <v>26</v>
      </c>
      <c r="F41" s="13">
        <f>_xlfn.IFERROR(__xludf.DUMMYFUNCTION("""COMPUTED_VALUE"""),36)</f>
        <v>36</v>
      </c>
      <c r="G41" s="13">
        <f>_xlfn.IFERROR(__xludf.DUMMYFUNCTION("""COMPUTED_VALUE"""),36.5)</f>
        <v>36.5</v>
      </c>
      <c r="H41" s="14">
        <f>_xlfn.IFERROR(__xludf.DUMMYFUNCTION("""COMPUTED_VALUE"""),20)</f>
        <v>20</v>
      </c>
      <c r="I41" s="14">
        <f>_xlfn.IFERROR(__xludf.DUMMYFUNCTION("""COMPUTED_VALUE"""),39)</f>
        <v>39</v>
      </c>
      <c r="J41" s="14">
        <f>_xlfn.IFERROR(__xludf.DUMMYFUNCTION("""COMPUTED_VALUE"""),40)</f>
        <v>40</v>
      </c>
      <c r="K41" s="15">
        <f>_xlfn.IFERROR(__xludf.DUMMYFUNCTION("""COMPUTED_VALUE"""),1460)</f>
        <v>1460</v>
      </c>
      <c r="L41" s="15">
        <v>37</v>
      </c>
      <c r="M41" s="16"/>
      <c r="N41" s="16"/>
      <c r="O41" s="16"/>
    </row>
    <row r="42" spans="1:15" ht="15">
      <c r="A42" s="9">
        <v>23</v>
      </c>
      <c r="B42" s="10" t="str">
        <f>_xlfn.IFERROR(__xludf.DUMMYFUNCTION("""COMPUTED_VALUE"""),"Кубайдулиева Жания Мендыгалеевна")</f>
        <v>Кубайдулиева Жания Мендыгалеевна</v>
      </c>
      <c r="C42" s="11" t="s">
        <v>23</v>
      </c>
      <c r="D42" s="22" t="s">
        <v>17</v>
      </c>
      <c r="E42" s="12">
        <f>_xlfn.IFERROR(__xludf.DUMMYFUNCTION("""COMPUTED_VALUE"""),23)</f>
        <v>23</v>
      </c>
      <c r="F42" s="13">
        <f>_xlfn.IFERROR(__xludf.DUMMYFUNCTION("""COMPUTED_VALUE"""),41)</f>
        <v>41</v>
      </c>
      <c r="G42" s="13">
        <f>_xlfn.IFERROR(__xludf.DUMMYFUNCTION("""COMPUTED_VALUE"""),41)</f>
        <v>41</v>
      </c>
      <c r="H42" s="14">
        <f>_xlfn.IFERROR(__xludf.DUMMYFUNCTION("""COMPUTED_VALUE"""),21.7)</f>
        <v>21.7</v>
      </c>
      <c r="I42" s="14">
        <f>_xlfn.IFERROR(__xludf.DUMMYFUNCTION("""COMPUTED_VALUE"""),38)</f>
        <v>38</v>
      </c>
      <c r="J42" s="14">
        <f>_xlfn.IFERROR(__xludf.DUMMYFUNCTION("""COMPUTED_VALUE"""),38)</f>
        <v>38</v>
      </c>
      <c r="K42" s="15">
        <f>_xlfn.IFERROR(__xludf.DUMMYFUNCTION("""COMPUTED_VALUE"""),1558)</f>
        <v>1558</v>
      </c>
      <c r="L42" s="15">
        <v>38</v>
      </c>
      <c r="M42" s="16"/>
      <c r="N42" s="16"/>
      <c r="O42" s="16"/>
    </row>
    <row r="43" spans="1:15" ht="15">
      <c r="A43" s="9">
        <v>20</v>
      </c>
      <c r="B43" s="10" t="str">
        <f>_xlfn.IFERROR(__xludf.DUMMYFUNCTION("""COMPUTED_VALUE"""),"Кукушкина Ася Владимировна")</f>
        <v>Кукушкина Ася Владимировна</v>
      </c>
      <c r="C43" s="11" t="s">
        <v>23</v>
      </c>
      <c r="D43" s="22" t="s">
        <v>35</v>
      </c>
      <c r="E43" s="12">
        <f>_xlfn.IFERROR(__xludf.DUMMYFUNCTION("""COMPUTED_VALUE"""),24)</f>
        <v>24</v>
      </c>
      <c r="F43" s="13">
        <f>_xlfn.IFERROR(__xludf.DUMMYFUNCTION("""COMPUTED_VALUE"""),39)</f>
        <v>39</v>
      </c>
      <c r="G43" s="13">
        <f>_xlfn.IFERROR(__xludf.DUMMYFUNCTION("""COMPUTED_VALUE"""),39.5)</f>
        <v>39.5</v>
      </c>
      <c r="H43" s="14">
        <f>_xlfn.IFERROR(__xludf.DUMMYFUNCTION("""COMPUTED_VALUE"""),20)</f>
        <v>20</v>
      </c>
      <c r="I43" s="14">
        <f>_xlfn.IFERROR(__xludf.DUMMYFUNCTION("""COMPUTED_VALUE"""),39)</f>
        <v>39</v>
      </c>
      <c r="J43" s="14">
        <f>_xlfn.IFERROR(__xludf.DUMMYFUNCTION("""COMPUTED_VALUE"""),40)</f>
        <v>40</v>
      </c>
      <c r="K43" s="15">
        <f>_xlfn.IFERROR(__xludf.DUMMYFUNCTION("""COMPUTED_VALUE"""),1580)</f>
        <v>1580</v>
      </c>
      <c r="L43" s="15">
        <v>39</v>
      </c>
      <c r="M43" s="16"/>
      <c r="N43" s="16"/>
      <c r="O43" s="16"/>
    </row>
    <row r="44" spans="1:15" ht="15">
      <c r="A44" s="9">
        <f>_xlfn.IFERROR(__xludf.DUMMYFUNCTION("""COMPUTED_VALUE"""),8)</f>
        <v>8</v>
      </c>
      <c r="B44" s="17" t="str">
        <f>_xlfn.IFERROR(__xludf.DUMMYFUNCTION("""COMPUTED_VALUE"""),"Курдюбов Андрей Сергеевич")</f>
        <v>Курдюбов Андрей Сергеевич</v>
      </c>
      <c r="C44" s="21" t="s">
        <v>16</v>
      </c>
      <c r="D44" s="19" t="s">
        <v>17</v>
      </c>
      <c r="E44" s="12">
        <f>_xlfn.IFERROR(__xludf.DUMMYFUNCTION("""COMPUTED_VALUE"""),24)</f>
        <v>24</v>
      </c>
      <c r="F44" s="13">
        <f>_xlfn.IFERROR(__xludf.DUMMYFUNCTION("""COMPUTED_VALUE"""),39)</f>
        <v>39</v>
      </c>
      <c r="G44" s="13">
        <f>_xlfn.IFERROR(__xludf.DUMMYFUNCTION("""COMPUTED_VALUE"""),39.5)</f>
        <v>39.5</v>
      </c>
      <c r="H44" s="14">
        <f>_xlfn.IFERROR(__xludf.DUMMYFUNCTION("""COMPUTED_VALUE"""),20)</f>
        <v>20</v>
      </c>
      <c r="I44" s="14">
        <f>_xlfn.IFERROR(__xludf.DUMMYFUNCTION("""COMPUTED_VALUE"""),39)</f>
        <v>39</v>
      </c>
      <c r="J44" s="14">
        <f>_xlfn.IFERROR(__xludf.DUMMYFUNCTION("""COMPUTED_VALUE"""),40)</f>
        <v>40</v>
      </c>
      <c r="K44" s="15">
        <f>_xlfn.IFERROR(__xludf.DUMMYFUNCTION("""COMPUTED_VALUE"""),1580)</f>
        <v>1580</v>
      </c>
      <c r="L44" s="15">
        <v>40</v>
      </c>
      <c r="M44" s="16"/>
      <c r="N44" s="16"/>
      <c r="O44" s="16"/>
    </row>
    <row r="45" spans="1:15" ht="15">
      <c r="A45" s="9">
        <v>11</v>
      </c>
      <c r="B45" s="10" t="str">
        <f>_xlfn.IFERROR(__xludf.DUMMYFUNCTION("""COMPUTED_VALUE"""),"Лебедев Роман Владимирович")</f>
        <v>Лебедев Роман Владимирович</v>
      </c>
      <c r="C45" s="11" t="s">
        <v>8</v>
      </c>
      <c r="D45" s="22" t="s">
        <v>17</v>
      </c>
      <c r="E45" s="12">
        <f>_xlfn.IFERROR(__xludf.DUMMYFUNCTION("""COMPUTED_VALUE"""),22)</f>
        <v>22</v>
      </c>
      <c r="F45" s="13">
        <f>_xlfn.IFERROR(__xludf.DUMMYFUNCTION("""COMPUTED_VALUE"""),42)</f>
        <v>42</v>
      </c>
      <c r="G45" s="13">
        <f>_xlfn.IFERROR(__xludf.DUMMYFUNCTION("""COMPUTED_VALUE"""),42)</f>
        <v>42</v>
      </c>
      <c r="H45" s="14">
        <f>_xlfn.IFERROR(__xludf.DUMMYFUNCTION("""COMPUTED_VALUE"""),18)</f>
        <v>18</v>
      </c>
      <c r="I45" s="14">
        <f>_xlfn.IFERROR(__xludf.DUMMYFUNCTION("""COMPUTED_VALUE"""),42)</f>
        <v>42</v>
      </c>
      <c r="J45" s="14">
        <f>_xlfn.IFERROR(__xludf.DUMMYFUNCTION("""COMPUTED_VALUE"""),42)</f>
        <v>42</v>
      </c>
      <c r="K45" s="15">
        <f>_xlfn.IFERROR(__xludf.DUMMYFUNCTION("""COMPUTED_VALUE"""),1764)</f>
        <v>1764</v>
      </c>
      <c r="L45" s="15">
        <v>41</v>
      </c>
      <c r="M45" s="16"/>
      <c r="N45" s="16"/>
      <c r="O45" s="16"/>
    </row>
    <row r="46" spans="1:15" ht="15" hidden="1">
      <c r="A46" s="9">
        <f>_xlfn.IFERROR(__xludf.DUMMYFUNCTION("""COMPUTED_VALUE"""),45)</f>
        <v>45</v>
      </c>
      <c r="B46" s="10" t="str">
        <f>_xlfn.IFERROR(__xludf.DUMMYFUNCTION("""COMPUTED_VALUE"""),"Асадуллин Артур")</f>
        <v>Асадуллин Артур</v>
      </c>
      <c r="C46" s="11" t="s">
        <v>32</v>
      </c>
      <c r="D46" s="23" t="s">
        <v>21</v>
      </c>
      <c r="E46" s="12"/>
      <c r="F46" s="13">
        <f>_xlfn.IFERROR(__xludf.DUMMYFUNCTION("""COMPUTED_VALUE"""),"")</f>
      </c>
      <c r="G46" s="13">
        <f>_xlfn.IFERROR(__xludf.DUMMYFUNCTION("""COMPUTED_VALUE"""),"")</f>
      </c>
      <c r="H46" s="14"/>
      <c r="I46" s="14">
        <f>_xlfn.IFERROR(__xludf.DUMMYFUNCTION("""COMPUTED_VALUE"""),"")</f>
      </c>
      <c r="J46" s="14">
        <f>_xlfn.IFERROR(__xludf.DUMMYFUNCTION("""COMPUTED_VALUE"""),"")</f>
      </c>
      <c r="K46" s="15">
        <f>_xlfn.IFERROR(__xludf.DUMMYFUNCTION("""COMPUTED_VALUE"""),"")</f>
      </c>
      <c r="L46" s="15">
        <v>42</v>
      </c>
      <c r="M46" s="16"/>
      <c r="N46" s="16"/>
      <c r="O46" s="16"/>
    </row>
    <row r="47" spans="1:15" ht="15" hidden="1">
      <c r="A47" s="9">
        <f>_xlfn.IFERROR(__xludf.DUMMYFUNCTION("""COMPUTED_VALUE"""),47)</f>
        <v>47</v>
      </c>
      <c r="B47" s="10" t="str">
        <f>_xlfn.IFERROR(__xludf.DUMMYFUNCTION("""COMPUTED_VALUE"""),"Быстров Иван Вячеславович")</f>
        <v>Быстров Иван Вячеславович</v>
      </c>
      <c r="C47" s="11" t="s">
        <v>10</v>
      </c>
      <c r="D47" s="22" t="s">
        <v>25</v>
      </c>
      <c r="E47" s="12"/>
      <c r="F47" s="13">
        <f>_xlfn.IFERROR(__xludf.DUMMYFUNCTION("""COMPUTED_VALUE"""),"")</f>
      </c>
      <c r="G47" s="13">
        <f>_xlfn.IFERROR(__xludf.DUMMYFUNCTION("""COMPUTED_VALUE"""),"")</f>
      </c>
      <c r="H47" s="14"/>
      <c r="I47" s="14">
        <f>_xlfn.IFERROR(__xludf.DUMMYFUNCTION("""COMPUTED_VALUE"""),"")</f>
      </c>
      <c r="J47" s="14">
        <f>_xlfn.IFERROR(__xludf.DUMMYFUNCTION("""COMPUTED_VALUE"""),"")</f>
      </c>
      <c r="K47" s="15">
        <f>_xlfn.IFERROR(__xludf.DUMMYFUNCTION("""COMPUTED_VALUE"""),"")</f>
      </c>
      <c r="L47" s="15">
        <v>43</v>
      </c>
      <c r="M47" s="16"/>
      <c r="N47" s="16"/>
      <c r="O47" s="16"/>
    </row>
    <row r="48" spans="1:15" ht="15" hidden="1">
      <c r="A48" s="9">
        <f>_xlfn.IFERROR(__xludf.DUMMYFUNCTION("""COMPUTED_VALUE"""),48)</f>
        <v>48</v>
      </c>
      <c r="B48" s="10" t="str">
        <f>_xlfn.IFERROR(__xludf.DUMMYFUNCTION("""COMPUTED_VALUE"""),"Зимин Павел Максимович")</f>
        <v>Зимин Павел Максимович</v>
      </c>
      <c r="C48" s="11" t="s">
        <v>23</v>
      </c>
      <c r="D48" s="22" t="s">
        <v>17</v>
      </c>
      <c r="E48" s="12"/>
      <c r="F48" s="13">
        <f>_xlfn.IFERROR(__xludf.DUMMYFUNCTION("""COMPUTED_VALUE"""),"")</f>
      </c>
      <c r="G48" s="13">
        <f>_xlfn.IFERROR(__xludf.DUMMYFUNCTION("""COMPUTED_VALUE"""),"")</f>
      </c>
      <c r="H48" s="14"/>
      <c r="I48" s="14">
        <f>_xlfn.IFERROR(__xludf.DUMMYFUNCTION("""COMPUTED_VALUE"""),"")</f>
      </c>
      <c r="J48" s="14">
        <f>_xlfn.IFERROR(__xludf.DUMMYFUNCTION("""COMPUTED_VALUE"""),"")</f>
      </c>
      <c r="K48" s="15">
        <f>_xlfn.IFERROR(__xludf.DUMMYFUNCTION("""COMPUTED_VALUE"""),"")</f>
      </c>
      <c r="L48" s="15">
        <v>44</v>
      </c>
      <c r="M48" s="16"/>
      <c r="N48" s="16"/>
      <c r="O48" s="16"/>
    </row>
    <row r="49" spans="1:15" ht="15" hidden="1">
      <c r="A49" s="9">
        <f>_xlfn.IFERROR(__xludf.DUMMYFUNCTION("""COMPUTED_VALUE"""),43)</f>
        <v>43</v>
      </c>
      <c r="B49" s="10" t="str">
        <f>_xlfn.IFERROR(__xludf.DUMMYFUNCTION("""COMPUTED_VALUE"""),"Латышенко Кондрат Олегович")</f>
        <v>Латышенко Кондрат Олегович</v>
      </c>
      <c r="C49" s="24" t="s">
        <v>32</v>
      </c>
      <c r="D49" s="22" t="s">
        <v>13</v>
      </c>
      <c r="E49" s="12"/>
      <c r="F49" s="13">
        <f>_xlfn.IFERROR(__xludf.DUMMYFUNCTION("""COMPUTED_VALUE"""),"")</f>
      </c>
      <c r="G49" s="13">
        <f>_xlfn.IFERROR(__xludf.DUMMYFUNCTION("""COMPUTED_VALUE"""),"")</f>
      </c>
      <c r="H49" s="14"/>
      <c r="I49" s="14">
        <f>_xlfn.IFERROR(__xludf.DUMMYFUNCTION("""COMPUTED_VALUE"""),"")</f>
      </c>
      <c r="J49" s="14">
        <f>_xlfn.IFERROR(__xludf.DUMMYFUNCTION("""COMPUTED_VALUE"""),"")</f>
      </c>
      <c r="K49" s="15">
        <f>_xlfn.IFERROR(__xludf.DUMMYFUNCTION("""COMPUTED_VALUE"""),"")</f>
      </c>
      <c r="L49" s="15">
        <v>45</v>
      </c>
      <c r="M49" s="16"/>
      <c r="N49" s="16"/>
      <c r="O49" s="16"/>
    </row>
    <row r="50" spans="1:15" ht="15" hidden="1">
      <c r="A50" s="9">
        <f>_xlfn.IFERROR(__xludf.DUMMYFUNCTION("""COMPUTED_VALUE"""),44)</f>
        <v>44</v>
      </c>
      <c r="B50" s="10" t="str">
        <f>_xlfn.IFERROR(__xludf.DUMMYFUNCTION("""COMPUTED_VALUE"""),"Райтаровский Егор Сергеевич")</f>
        <v>Райтаровский Егор Сергеевич</v>
      </c>
      <c r="C50" s="24" t="s">
        <v>32</v>
      </c>
      <c r="D50" s="22" t="s">
        <v>13</v>
      </c>
      <c r="E50" s="12"/>
      <c r="F50" s="13">
        <f>_xlfn.IFERROR(__xludf.DUMMYFUNCTION("""COMPUTED_VALUE"""),"")</f>
      </c>
      <c r="G50" s="13">
        <f>_xlfn.IFERROR(__xludf.DUMMYFUNCTION("""COMPUTED_VALUE"""),"")</f>
      </c>
      <c r="H50" s="14"/>
      <c r="I50" s="14">
        <f>_xlfn.IFERROR(__xludf.DUMMYFUNCTION("""COMPUTED_VALUE"""),"")</f>
      </c>
      <c r="J50" s="14">
        <f>_xlfn.IFERROR(__xludf.DUMMYFUNCTION("""COMPUTED_VALUE"""),"")</f>
      </c>
      <c r="K50" s="15">
        <f>_xlfn.IFERROR(__xludf.DUMMYFUNCTION("""COMPUTED_VALUE"""),"")</f>
      </c>
      <c r="L50" s="15">
        <v>46</v>
      </c>
      <c r="M50" s="16"/>
      <c r="N50" s="16"/>
      <c r="O50" s="16"/>
    </row>
    <row r="51" spans="1:15" ht="15" hidden="1">
      <c r="A51" s="9">
        <f>_xlfn.IFERROR(__xludf.DUMMYFUNCTION("""COMPUTED_VALUE"""),46)</f>
        <v>46</v>
      </c>
      <c r="B51" s="10" t="str">
        <f>_xlfn.IFERROR(__xludf.DUMMYFUNCTION("""COMPUTED_VALUE"""),"Фоминых Павел Юрьевич")</f>
        <v>Фоминых Павел Юрьевич</v>
      </c>
      <c r="C51" s="11" t="s">
        <v>10</v>
      </c>
      <c r="D51" s="22" t="s">
        <v>33</v>
      </c>
      <c r="E51" s="12"/>
      <c r="F51" s="13">
        <f>_xlfn.IFERROR(__xludf.DUMMYFUNCTION("""COMPUTED_VALUE"""),"")</f>
      </c>
      <c r="G51" s="13">
        <f>_xlfn.IFERROR(__xludf.DUMMYFUNCTION("""COMPUTED_VALUE"""),"")</f>
      </c>
      <c r="H51" s="14"/>
      <c r="I51" s="14">
        <f>_xlfn.IFERROR(__xludf.DUMMYFUNCTION("""COMPUTED_VALUE"""),"")</f>
      </c>
      <c r="J51" s="14">
        <f>_xlfn.IFERROR(__xludf.DUMMYFUNCTION("""COMPUTED_VALUE"""),"")</f>
      </c>
      <c r="K51" s="15">
        <f>_xlfn.IFERROR(__xludf.DUMMYFUNCTION("""COMPUTED_VALUE"""),"")</f>
      </c>
      <c r="L51" s="15">
        <v>47</v>
      </c>
      <c r="M51" s="16"/>
      <c r="N51" s="16"/>
      <c r="O51" s="16"/>
    </row>
    <row r="52" spans="1:15" ht="15">
      <c r="A52" s="9">
        <v>29</v>
      </c>
      <c r="B52" s="10" t="str">
        <f>_xlfn.IFERROR(__xludf.DUMMYFUNCTION("""COMPUTED_VALUE"""),"Лозинская Елизавета")</f>
        <v>Лозинская Елизавета</v>
      </c>
      <c r="C52" s="11" t="s">
        <v>23</v>
      </c>
      <c r="D52" s="22" t="s">
        <v>13</v>
      </c>
      <c r="E52" s="13" t="s">
        <v>6</v>
      </c>
      <c r="F52" s="13">
        <f>_xlfn.IFERROR(__xludf.DUMMYFUNCTION("""COMPUTED_VALUE"""),1)</f>
        <v>1</v>
      </c>
      <c r="G52" s="13">
        <f>_xlfn.IFERROR(__xludf.DUMMYFUNCTION("""COMPUTED_VALUE"""),5)</f>
        <v>5</v>
      </c>
      <c r="H52" s="14" t="s">
        <v>6</v>
      </c>
      <c r="I52" s="14">
        <f>_xlfn.IFERROR(__xludf.DUMMYFUNCTION("""COMPUTED_VALUE"""),1)</f>
        <v>1</v>
      </c>
      <c r="J52" s="14">
        <f>_xlfn.IFERROR(__xludf.DUMMYFUNCTION("""COMPUTED_VALUE"""),2.5)</f>
        <v>2.5</v>
      </c>
      <c r="K52" s="15">
        <f>_xlfn.IFERROR(__xludf.DUMMYFUNCTION("""COMPUTED_VALUE"""),12.5)</f>
        <v>12.5</v>
      </c>
      <c r="L52" s="15">
        <f>_xlfn.IFERROR(__xludf.DUMMYFUNCTION("""COMPUTED_VALUE"""),1)</f>
        <v>1</v>
      </c>
      <c r="M52" s="16">
        <f>_xlfn.IFERROR(__xludf.DUMMYFUNCTION("""COMPUTED_VALUE"""),33)</f>
        <v>33</v>
      </c>
      <c r="N52" s="20">
        <f>_xlfn.IFERROR(__xludf.DUMMYFUNCTION("""COMPUTED_VALUE"""),0.133333333333333)</f>
        <v>0.133333333333333</v>
      </c>
      <c r="O52" s="16" t="s">
        <v>49</v>
      </c>
    </row>
    <row r="53" spans="1:15" ht="15">
      <c r="A53" s="9" t="s">
        <v>49</v>
      </c>
      <c r="B53" s="10" t="str">
        <f>_xlfn.IFERROR(__xludf.DUMMYFUNCTION("""COMPUTED_VALUE"""),"Манохина Марфа")</f>
        <v>Манохина Марфа</v>
      </c>
      <c r="C53" s="24" t="s">
        <v>32</v>
      </c>
      <c r="D53" s="23" t="s">
        <v>21</v>
      </c>
      <c r="E53" s="13" t="s">
        <v>6</v>
      </c>
      <c r="F53" s="13">
        <f>_xlfn.IFERROR(__xludf.DUMMYFUNCTION("""COMPUTED_VALUE"""),1)</f>
        <v>1</v>
      </c>
      <c r="G53" s="13">
        <f>_xlfn.IFERROR(__xludf.DUMMYFUNCTION("""COMPUTED_VALUE"""),5)</f>
        <v>5</v>
      </c>
      <c r="H53" s="14" t="s">
        <v>6</v>
      </c>
      <c r="I53" s="14">
        <f>_xlfn.IFERROR(__xludf.DUMMYFUNCTION("""COMPUTED_VALUE"""),1)</f>
        <v>1</v>
      </c>
      <c r="J53" s="14">
        <f>_xlfn.IFERROR(__xludf.DUMMYFUNCTION("""COMPUTED_VALUE"""),2.5)</f>
        <v>2.5</v>
      </c>
      <c r="K53" s="15">
        <f>_xlfn.IFERROR(__xludf.DUMMYFUNCTION("""COMPUTED_VALUE"""),12.5)</f>
        <v>12.5</v>
      </c>
      <c r="L53" s="15">
        <f>_xlfn.IFERROR(__xludf.DUMMYFUNCTION("""COMPUTED_VALUE"""),1)</f>
        <v>1</v>
      </c>
      <c r="M53" s="16">
        <f>_xlfn.IFERROR(__xludf.DUMMYFUNCTION("""COMPUTED_VALUE"""),33)</f>
        <v>33</v>
      </c>
      <c r="N53" s="20">
        <f>_xlfn.IFERROR(__xludf.DUMMYFUNCTION("""COMPUTED_VALUE"""),0.169444444444444)</f>
        <v>0.169444444444444</v>
      </c>
      <c r="O53" s="16">
        <v>1</v>
      </c>
    </row>
    <row r="54" spans="1:15" ht="15">
      <c r="A54" s="9">
        <f>_xlfn.IFERROR(__xludf.DUMMYFUNCTION("""COMPUTED_VALUE"""),33)</f>
        <v>33</v>
      </c>
      <c r="B54" s="10" t="str">
        <f>_xlfn.IFERROR(__xludf.DUMMYFUNCTION("""COMPUTED_VALUE"""),"Меш Максим Владимирович")</f>
        <v>Меш Максим Владимирович</v>
      </c>
      <c r="C54" s="11" t="s">
        <v>19</v>
      </c>
      <c r="D54" s="22" t="s">
        <v>13</v>
      </c>
      <c r="E54" s="13" t="s">
        <v>6</v>
      </c>
      <c r="F54" s="13">
        <f>_xlfn.IFERROR(__xludf.DUMMYFUNCTION("""COMPUTED_VALUE"""),1)</f>
        <v>1</v>
      </c>
      <c r="G54" s="13">
        <f>_xlfn.IFERROR(__xludf.DUMMYFUNCTION("""COMPUTED_VALUE"""),5)</f>
        <v>5</v>
      </c>
      <c r="H54" s="14" t="s">
        <v>6</v>
      </c>
      <c r="I54" s="14">
        <f>_xlfn.IFERROR(__xludf.DUMMYFUNCTION("""COMPUTED_VALUE"""),1)</f>
        <v>1</v>
      </c>
      <c r="J54" s="14">
        <f>_xlfn.IFERROR(__xludf.DUMMYFUNCTION("""COMPUTED_VALUE"""),2.5)</f>
        <v>2.5</v>
      </c>
      <c r="K54" s="15">
        <f>_xlfn.IFERROR(__xludf.DUMMYFUNCTION("""COMPUTED_VALUE"""),12.5)</f>
        <v>12.5</v>
      </c>
      <c r="L54" s="15">
        <f>_xlfn.IFERROR(__xludf.DUMMYFUNCTION("""COMPUTED_VALUE"""),1)</f>
        <v>1</v>
      </c>
      <c r="M54" s="16" t="s">
        <v>30</v>
      </c>
      <c r="N54" s="20">
        <f>_xlfn.IFERROR(__xludf.DUMMYFUNCTION("""COMPUTED_VALUE"""),0.13125)</f>
        <v>0.13125</v>
      </c>
      <c r="O54" s="16">
        <v>2</v>
      </c>
    </row>
    <row r="55" spans="1:15" ht="15">
      <c r="A55" s="9">
        <v>31</v>
      </c>
      <c r="B55" s="10" t="str">
        <f>_xlfn.IFERROR(__xludf.DUMMYFUNCTION("""COMPUTED_VALUE"""),"Мироновская Мария Леонидовна")</f>
        <v>Мироновская Мария Леонидовна</v>
      </c>
      <c r="C55" s="11" t="s">
        <v>19</v>
      </c>
      <c r="D55" s="22" t="s">
        <v>9</v>
      </c>
      <c r="E55" s="13" t="s">
        <v>6</v>
      </c>
      <c r="F55" s="13">
        <f>_xlfn.IFERROR(__xludf.DUMMYFUNCTION("""COMPUTED_VALUE"""),1)</f>
        <v>1</v>
      </c>
      <c r="G55" s="13">
        <f>_xlfn.IFERROR(__xludf.DUMMYFUNCTION("""COMPUTED_VALUE"""),5)</f>
        <v>5</v>
      </c>
      <c r="H55" s="14" t="s">
        <v>6</v>
      </c>
      <c r="I55" s="14">
        <f>_xlfn.IFERROR(__xludf.DUMMYFUNCTION("""COMPUTED_VALUE"""),1)</f>
        <v>1</v>
      </c>
      <c r="J55" s="14">
        <f>_xlfn.IFERROR(__xludf.DUMMYFUNCTION("""COMPUTED_VALUE"""),2.5)</f>
        <v>2.5</v>
      </c>
      <c r="K55" s="15">
        <f>_xlfn.IFERROR(__xludf.DUMMYFUNCTION("""COMPUTED_VALUE"""),12.5)</f>
        <v>12.5</v>
      </c>
      <c r="L55" s="15">
        <f>_xlfn.IFERROR(__xludf.DUMMYFUNCTION("""COMPUTED_VALUE"""),1)</f>
        <v>1</v>
      </c>
      <c r="M55" s="16" t="s">
        <v>30</v>
      </c>
      <c r="N55" s="20">
        <f>_xlfn.IFERROR(__xludf.DUMMYFUNCTION("""COMPUTED_VALUE"""),0.133333333333333)</f>
        <v>0.133333333333333</v>
      </c>
      <c r="O55" s="16">
        <v>3</v>
      </c>
    </row>
    <row r="56" spans="1:15" ht="15">
      <c r="A56" s="9">
        <v>9</v>
      </c>
      <c r="B56" s="17" t="str">
        <f>_xlfn.IFERROR(__xludf.DUMMYFUNCTION("""COMPUTED_VALUE"""),"Морошкина Александра Александровна")</f>
        <v>Морошкина Александра Александровна</v>
      </c>
      <c r="C56" s="21" t="s">
        <v>24</v>
      </c>
      <c r="D56" s="19" t="s">
        <v>17</v>
      </c>
      <c r="E56" s="13" t="s">
        <v>6</v>
      </c>
      <c r="F56" s="13">
        <f>_xlfn.IFERROR(__xludf.DUMMYFUNCTION("""COMPUTED_VALUE"""),1)</f>
        <v>1</v>
      </c>
      <c r="G56" s="13">
        <f>_xlfn.IFERROR(__xludf.DUMMYFUNCTION("""COMPUTED_VALUE"""),5)</f>
        <v>5</v>
      </c>
      <c r="H56" s="14" t="s">
        <v>37</v>
      </c>
      <c r="I56" s="14">
        <f>_xlfn.IFERROR(__xludf.DUMMYFUNCTION("""COMPUTED_VALUE"""),5)</f>
        <v>5</v>
      </c>
      <c r="J56" s="14">
        <f>_xlfn.IFERROR(__xludf.DUMMYFUNCTION("""COMPUTED_VALUE"""),5)</f>
        <v>5</v>
      </c>
      <c r="K56" s="15">
        <f>_xlfn.IFERROR(__xludf.DUMMYFUNCTION("""COMPUTED_VALUE"""),25)</f>
        <v>25</v>
      </c>
      <c r="L56" s="15">
        <f>_xlfn.IFERROR(__xludf.DUMMYFUNCTION("""COMPUTED_VALUE"""),5)</f>
        <v>5</v>
      </c>
      <c r="M56" s="16" t="s">
        <v>27</v>
      </c>
      <c r="N56" s="16"/>
      <c r="O56" s="16">
        <v>4</v>
      </c>
    </row>
    <row r="57" spans="1:15" ht="15">
      <c r="A57" s="9">
        <v>7</v>
      </c>
      <c r="B57" s="17" t="str">
        <f>_xlfn.IFERROR(__xludf.DUMMYFUNCTION("""COMPUTED_VALUE"""),"Мужикина Надежда Викторовна")</f>
        <v>Мужикина Надежда Викторовна</v>
      </c>
      <c r="C57" s="21" t="s">
        <v>4</v>
      </c>
      <c r="D57" s="19" t="s">
        <v>9</v>
      </c>
      <c r="E57" s="13" t="s">
        <v>6</v>
      </c>
      <c r="F57" s="13">
        <f>_xlfn.IFERROR(__xludf.DUMMYFUNCTION("""COMPUTED_VALUE"""),1)</f>
        <v>1</v>
      </c>
      <c r="G57" s="13">
        <f>_xlfn.IFERROR(__xludf.DUMMYFUNCTION("""COMPUTED_VALUE"""),5)</f>
        <v>5</v>
      </c>
      <c r="H57" s="14">
        <f>_xlfn.IFERROR(__xludf.DUMMYFUNCTION("""COMPUTED_VALUE"""),39)</f>
        <v>39</v>
      </c>
      <c r="I57" s="14">
        <f>_xlfn.IFERROR(__xludf.DUMMYFUNCTION("""COMPUTED_VALUE"""),6)</f>
        <v>6</v>
      </c>
      <c r="J57" s="14">
        <f>_xlfn.IFERROR(__xludf.DUMMYFUNCTION("""COMPUTED_VALUE"""),6)</f>
        <v>6</v>
      </c>
      <c r="K57" s="15">
        <f>_xlfn.IFERROR(__xludf.DUMMYFUNCTION("""COMPUTED_VALUE"""),30)</f>
        <v>30</v>
      </c>
      <c r="L57" s="15">
        <f>_xlfn.IFERROR(__xludf.DUMMYFUNCTION("""COMPUTED_VALUE"""),6)</f>
        <v>6</v>
      </c>
      <c r="M57" s="16" t="s">
        <v>38</v>
      </c>
      <c r="N57" s="16"/>
      <c r="O57" s="16">
        <v>5</v>
      </c>
    </row>
    <row r="58" spans="1:15" ht="15">
      <c r="A58" s="9">
        <f>_xlfn.IFERROR(__xludf.DUMMYFUNCTION("""COMPUTED_VALUE"""),1)</f>
        <v>1</v>
      </c>
      <c r="B58" s="17" t="str">
        <f>_xlfn.IFERROR(__xludf.DUMMYFUNCTION("""COMPUTED_VALUE"""),"Мухаметзянов Ратмир")</f>
        <v>Мухаметзянов Ратмир</v>
      </c>
      <c r="C58" s="18" t="s">
        <v>4</v>
      </c>
      <c r="D58" s="19" t="s">
        <v>5</v>
      </c>
      <c r="E58" s="13" t="s">
        <v>6</v>
      </c>
      <c r="F58" s="13">
        <f>_xlfn.IFERROR(__xludf.DUMMYFUNCTION("""COMPUTED_VALUE"""),1)</f>
        <v>1</v>
      </c>
      <c r="G58" s="13">
        <f>_xlfn.IFERROR(__xludf.DUMMYFUNCTION("""COMPUTED_VALUE"""),5)</f>
        <v>5</v>
      </c>
      <c r="H58" s="14" t="s">
        <v>30</v>
      </c>
      <c r="I58" s="14">
        <f>_xlfn.IFERROR(__xludf.DUMMYFUNCTION("""COMPUTED_VALUE"""),10)</f>
        <v>10</v>
      </c>
      <c r="J58" s="14">
        <f>_xlfn.IFERROR(__xludf.DUMMYFUNCTION("""COMPUTED_VALUE"""),10)</f>
        <v>10</v>
      </c>
      <c r="K58" s="15">
        <f>_xlfn.IFERROR(__xludf.DUMMYFUNCTION("""COMPUTED_VALUE"""),50)</f>
        <v>50</v>
      </c>
      <c r="L58" s="15">
        <f>_xlfn.IFERROR(__xludf.DUMMYFUNCTION("""COMPUTED_VALUE"""),8)</f>
        <v>8</v>
      </c>
      <c r="M58" s="16">
        <f>_xlfn.IFERROR(__xludf.DUMMYFUNCTION("""COMPUTED_VALUE"""),30)</f>
        <v>30</v>
      </c>
      <c r="N58" s="16"/>
      <c r="O58" s="16">
        <v>6</v>
      </c>
    </row>
    <row r="59" spans="1:15" ht="15">
      <c r="A59" s="9">
        <v>22</v>
      </c>
      <c r="B59" s="10" t="str">
        <f>_xlfn.IFERROR(__xludf.DUMMYFUNCTION("""COMPUTED_VALUE"""),"Мячина Любовь")</f>
        <v>Мячина Любовь</v>
      </c>
      <c r="C59" s="11" t="s">
        <v>23</v>
      </c>
      <c r="D59" s="22" t="s">
        <v>9</v>
      </c>
      <c r="E59" s="13" t="s">
        <v>6</v>
      </c>
      <c r="F59" s="13">
        <f>_xlfn.IFERROR(__xludf.DUMMYFUNCTION("""COMPUTED_VALUE"""),1)</f>
        <v>1</v>
      </c>
      <c r="G59" s="13">
        <f>_xlfn.IFERROR(__xludf.DUMMYFUNCTION("""COMPUTED_VALUE"""),5)</f>
        <v>5</v>
      </c>
      <c r="H59" s="14">
        <f>_xlfn.IFERROR(__xludf.DUMMYFUNCTION("""COMPUTED_VALUE"""),35)</f>
        <v>35</v>
      </c>
      <c r="I59" s="14">
        <f>_xlfn.IFERROR(__xludf.DUMMYFUNCTION("""COMPUTED_VALUE"""),9)</f>
        <v>9</v>
      </c>
      <c r="J59" s="14">
        <f>_xlfn.IFERROR(__xludf.DUMMYFUNCTION("""COMPUTED_VALUE"""),9)</f>
        <v>9</v>
      </c>
      <c r="K59" s="15">
        <f>_xlfn.IFERROR(__xludf.DUMMYFUNCTION("""COMPUTED_VALUE"""),45)</f>
        <v>45</v>
      </c>
      <c r="L59" s="15">
        <f>_xlfn.IFERROR(__xludf.DUMMYFUNCTION("""COMPUTED_VALUE"""),7)</f>
        <v>7</v>
      </c>
      <c r="M59" s="16" t="s">
        <v>34</v>
      </c>
      <c r="N59" s="16"/>
      <c r="O59" s="16">
        <v>7</v>
      </c>
    </row>
    <row r="60" spans="1:15" ht="15">
      <c r="A60" s="9">
        <v>36</v>
      </c>
      <c r="B60" s="10" t="str">
        <f>_xlfn.IFERROR(__xludf.DUMMYFUNCTION("""COMPUTED_VALUE"""),"Наделко Ярослав Юрьевич")</f>
        <v>Наделко Ярослав Юрьевич</v>
      </c>
      <c r="C60" s="11" t="s">
        <v>19</v>
      </c>
      <c r="D60" s="22" t="s">
        <v>33</v>
      </c>
      <c r="E60" s="13" t="s">
        <v>39</v>
      </c>
      <c r="F60" s="13">
        <f>_xlfn.IFERROR(__xludf.DUMMYFUNCTION("""COMPUTED_VALUE"""),11)</f>
        <v>11</v>
      </c>
      <c r="G60" s="13">
        <f>_xlfn.IFERROR(__xludf.DUMMYFUNCTION("""COMPUTED_VALUE"""),11.5)</f>
        <v>11.5</v>
      </c>
      <c r="H60" s="14">
        <f>_xlfn.IFERROR(__xludf.DUMMYFUNCTION("""COMPUTED_VALUE"""),38)</f>
        <v>38</v>
      </c>
      <c r="I60" s="14">
        <f>_xlfn.IFERROR(__xludf.DUMMYFUNCTION("""COMPUTED_VALUE"""),7)</f>
        <v>7</v>
      </c>
      <c r="J60" s="14">
        <f>_xlfn.IFERROR(__xludf.DUMMYFUNCTION("""COMPUTED_VALUE"""),7.5)</f>
        <v>7.5</v>
      </c>
      <c r="K60" s="15">
        <f>_xlfn.IFERROR(__xludf.DUMMYFUNCTION("""COMPUTED_VALUE"""),86.25)</f>
        <v>86.25</v>
      </c>
      <c r="L60" s="15">
        <f>_xlfn.IFERROR(__xludf.DUMMYFUNCTION("""COMPUTED_VALUE"""),10)</f>
        <v>10</v>
      </c>
      <c r="M60" s="16">
        <f>_xlfn.IFERROR(__xludf.DUMMYFUNCTION("""COMPUTED_VALUE"""),25)</f>
        <v>25</v>
      </c>
      <c r="N60" s="16"/>
      <c r="O60" s="16">
        <v>8</v>
      </c>
    </row>
    <row r="61" spans="1:15" ht="15">
      <c r="A61" s="9">
        <v>2</v>
      </c>
      <c r="B61" s="17" t="str">
        <f>_xlfn.IFERROR(__xludf.DUMMYFUNCTION("""COMPUTED_VALUE"""),"Нарватова Юлия Геннадьевна")</f>
        <v>Нарватова Юлия Геннадьевна</v>
      </c>
      <c r="C61" s="21" t="s">
        <v>16</v>
      </c>
      <c r="D61" s="19" t="s">
        <v>20</v>
      </c>
      <c r="E61" s="13" t="s">
        <v>40</v>
      </c>
      <c r="F61" s="13">
        <f>_xlfn.IFERROR(__xludf.DUMMYFUNCTION("""COMPUTED_VALUE"""),10)</f>
        <v>10</v>
      </c>
      <c r="G61" s="13">
        <f>_xlfn.IFERROR(__xludf.DUMMYFUNCTION("""COMPUTED_VALUE"""),10)</f>
        <v>10</v>
      </c>
      <c r="H61" s="14">
        <f>_xlfn.IFERROR(__xludf.DUMMYFUNCTION("""COMPUTED_VALUE"""),38)</f>
        <v>38</v>
      </c>
      <c r="I61" s="14">
        <f>_xlfn.IFERROR(__xludf.DUMMYFUNCTION("""COMPUTED_VALUE"""),7)</f>
        <v>7</v>
      </c>
      <c r="J61" s="14">
        <f>_xlfn.IFERROR(__xludf.DUMMYFUNCTION("""COMPUTED_VALUE"""),7.5)</f>
        <v>7.5</v>
      </c>
      <c r="K61" s="15">
        <f>_xlfn.IFERROR(__xludf.DUMMYFUNCTION("""COMPUTED_VALUE"""),75)</f>
        <v>75</v>
      </c>
      <c r="L61" s="15">
        <f>_xlfn.IFERROR(__xludf.DUMMYFUNCTION("""COMPUTED_VALUE"""),9)</f>
        <v>9</v>
      </c>
      <c r="M61" s="16" t="s">
        <v>31</v>
      </c>
      <c r="N61" s="16"/>
      <c r="O61" s="16">
        <v>9</v>
      </c>
    </row>
    <row r="62" spans="1:15" ht="15">
      <c r="A62" s="9">
        <f>_xlfn.IFERROR(__xludf.DUMMYFUNCTION("""COMPUTED_VALUE"""),17)</f>
        <v>17</v>
      </c>
      <c r="B62" s="10" t="str">
        <f>_xlfn.IFERROR(__xludf.DUMMYFUNCTION("""COMPUTED_VALUE"""),"Нестеров Никита Леонидович")</f>
        <v>Нестеров Никита Леонидович</v>
      </c>
      <c r="C62" s="11" t="s">
        <v>24</v>
      </c>
      <c r="D62" s="22" t="s">
        <v>17</v>
      </c>
      <c r="E62" s="13" t="s">
        <v>6</v>
      </c>
      <c r="F62" s="13">
        <f>_xlfn.IFERROR(__xludf.DUMMYFUNCTION("""COMPUTED_VALUE"""),1)</f>
        <v>1</v>
      </c>
      <c r="G62" s="13">
        <f>_xlfn.IFERROR(__xludf.DUMMYFUNCTION("""COMPUTED_VALUE"""),5)</f>
        <v>5</v>
      </c>
      <c r="H62" s="14">
        <f>_xlfn.IFERROR(__xludf.DUMMYFUNCTION("""COMPUTED_VALUE"""),25)</f>
        <v>25</v>
      </c>
      <c r="I62" s="14">
        <f>_xlfn.IFERROR(__xludf.DUMMYFUNCTION("""COMPUTED_VALUE"""),17)</f>
        <v>17</v>
      </c>
      <c r="J62" s="14">
        <f>_xlfn.IFERROR(__xludf.DUMMYFUNCTION("""COMPUTED_VALUE"""),17.5)</f>
        <v>17.5</v>
      </c>
      <c r="K62" s="15">
        <f>_xlfn.IFERROR(__xludf.DUMMYFUNCTION("""COMPUTED_VALUE"""),87.5)</f>
        <v>87.5</v>
      </c>
      <c r="L62" s="15">
        <v>10</v>
      </c>
      <c r="M62" s="16"/>
      <c r="N62" s="16"/>
      <c r="O62" s="16">
        <f>_xlfn.IFERROR(__xludf.DUMMYFUNCTION("""COMPUTED_VALUE"""),"")</f>
      </c>
    </row>
    <row r="63" spans="1:15" ht="15">
      <c r="A63" s="9">
        <v>33</v>
      </c>
      <c r="B63" s="10" t="str">
        <f>_xlfn.IFERROR(__xludf.DUMMYFUNCTION("""COMPUTED_VALUE"""),"Нестерова Валентина Олеговна")</f>
        <v>Нестерова Валентина Олеговна</v>
      </c>
      <c r="C63" s="11" t="s">
        <v>10</v>
      </c>
      <c r="D63" s="22" t="s">
        <v>9</v>
      </c>
      <c r="E63" s="13" t="s">
        <v>39</v>
      </c>
      <c r="F63" s="13">
        <f>_xlfn.IFERROR(__xludf.DUMMYFUNCTION("""COMPUTED_VALUE"""),11)</f>
        <v>11</v>
      </c>
      <c r="G63" s="13">
        <f>_xlfn.IFERROR(__xludf.DUMMYFUNCTION("""COMPUTED_VALUE"""),11.5)</f>
        <v>11.5</v>
      </c>
      <c r="H63" s="14">
        <f>_xlfn.IFERROR(__xludf.DUMMYFUNCTION("""COMPUTED_VALUE"""),32)</f>
        <v>32</v>
      </c>
      <c r="I63" s="14">
        <f>_xlfn.IFERROR(__xludf.DUMMYFUNCTION("""COMPUTED_VALUE"""),11)</f>
        <v>11</v>
      </c>
      <c r="J63" s="14">
        <f>_xlfn.IFERROR(__xludf.DUMMYFUNCTION("""COMPUTED_VALUE"""),11.5)</f>
        <v>11.5</v>
      </c>
      <c r="K63" s="15">
        <f>_xlfn.IFERROR(__xludf.DUMMYFUNCTION("""COMPUTED_VALUE"""),132.25)</f>
        <v>132.25</v>
      </c>
      <c r="L63" s="15">
        <v>11</v>
      </c>
      <c r="M63" s="16"/>
      <c r="N63" s="16"/>
      <c r="O63" s="16">
        <f>_xlfn.IFERROR(__xludf.DUMMYFUNCTION("""COMPUTED_VALUE"""),"")</f>
      </c>
    </row>
    <row r="64" spans="1:15" ht="15">
      <c r="A64" s="9">
        <f>_xlfn.IFERROR(__xludf.DUMMYFUNCTION("""COMPUTED_VALUE"""),31)</f>
        <v>31</v>
      </c>
      <c r="B64" s="10" t="str">
        <f>_xlfn.IFERROR(__xludf.DUMMYFUNCTION("""COMPUTED_VALUE"""),"Николаев Юрий Александрович")</f>
        <v>Николаев Юрий Александрович</v>
      </c>
      <c r="C64" s="11" t="s">
        <v>19</v>
      </c>
      <c r="D64" s="22" t="s">
        <v>9</v>
      </c>
      <c r="E64" s="13" t="s">
        <v>37</v>
      </c>
      <c r="F64" s="13">
        <f>_xlfn.IFERROR(__xludf.DUMMYFUNCTION("""COMPUTED_VALUE"""),13)</f>
        <v>13</v>
      </c>
      <c r="G64" s="13">
        <f>_xlfn.IFERROR(__xludf.DUMMYFUNCTION("""COMPUTED_VALUE"""),13)</f>
        <v>13</v>
      </c>
      <c r="H64" s="14">
        <f>_xlfn.IFERROR(__xludf.DUMMYFUNCTION("""COMPUTED_VALUE"""),32)</f>
        <v>32</v>
      </c>
      <c r="I64" s="14">
        <f>_xlfn.IFERROR(__xludf.DUMMYFUNCTION("""COMPUTED_VALUE"""),11)</f>
        <v>11</v>
      </c>
      <c r="J64" s="14">
        <f>_xlfn.IFERROR(__xludf.DUMMYFUNCTION("""COMPUTED_VALUE"""),11.5)</f>
        <v>11.5</v>
      </c>
      <c r="K64" s="15">
        <f>_xlfn.IFERROR(__xludf.DUMMYFUNCTION("""COMPUTED_VALUE"""),149.5)</f>
        <v>149.5</v>
      </c>
      <c r="L64" s="15">
        <v>12</v>
      </c>
      <c r="M64" s="16"/>
      <c r="N64" s="16"/>
      <c r="O64" s="16">
        <f>_xlfn.IFERROR(__xludf.DUMMYFUNCTION("""COMPUTED_VALUE"""),"")</f>
      </c>
    </row>
    <row r="65" spans="1:15" ht="15">
      <c r="A65" s="9">
        <f>_xlfn.IFERROR(__xludf.DUMMYFUNCTION("""COMPUTED_VALUE"""),28)</f>
        <v>28</v>
      </c>
      <c r="B65" s="10" t="str">
        <f>_xlfn.IFERROR(__xludf.DUMMYFUNCTION("""COMPUTED_VALUE"""),"Осинин Александр Викторович")</f>
        <v>Осинин Александр Викторович</v>
      </c>
      <c r="C65" s="11" t="s">
        <v>16</v>
      </c>
      <c r="D65" s="22" t="s">
        <v>9</v>
      </c>
      <c r="E65" s="13">
        <f>_xlfn.IFERROR(__xludf.DUMMYFUNCTION("""COMPUTED_VALUE"""),38)</f>
        <v>38</v>
      </c>
      <c r="F65" s="13">
        <f>_xlfn.IFERROR(__xludf.DUMMYFUNCTION("""COMPUTED_VALUE"""),16)</f>
        <v>16</v>
      </c>
      <c r="G65" s="13">
        <f>_xlfn.IFERROR(__xludf.DUMMYFUNCTION("""COMPUTED_VALUE"""),17.5)</f>
        <v>17.5</v>
      </c>
      <c r="H65" s="14">
        <f>_xlfn.IFERROR(__xludf.DUMMYFUNCTION("""COMPUTED_VALUE"""),30)</f>
        <v>30</v>
      </c>
      <c r="I65" s="14">
        <f>_xlfn.IFERROR(__xludf.DUMMYFUNCTION("""COMPUTED_VALUE"""),13)</f>
        <v>13</v>
      </c>
      <c r="J65" s="14">
        <f>_xlfn.IFERROR(__xludf.DUMMYFUNCTION("""COMPUTED_VALUE"""),13)</f>
        <v>13</v>
      </c>
      <c r="K65" s="15">
        <f>_xlfn.IFERROR(__xludf.DUMMYFUNCTION("""COMPUTED_VALUE"""),227.5)</f>
        <v>227.5</v>
      </c>
      <c r="L65" s="15">
        <v>13</v>
      </c>
      <c r="M65" s="16"/>
      <c r="N65" s="16"/>
      <c r="O65" s="16">
        <f>_xlfn.IFERROR(__xludf.DUMMYFUNCTION("""COMPUTED_VALUE"""),"")</f>
      </c>
    </row>
    <row r="66" spans="1:15" ht="15">
      <c r="A66" s="9">
        <v>3</v>
      </c>
      <c r="B66" s="17" t="str">
        <f>_xlfn.IFERROR(__xludf.DUMMYFUNCTION("""COMPUTED_VALUE"""),"Падучева Ольга Павловна")</f>
        <v>Падучева Ольга Павловна</v>
      </c>
      <c r="C66" s="21" t="s">
        <v>10</v>
      </c>
      <c r="D66" s="19" t="s">
        <v>15</v>
      </c>
      <c r="E66" s="13">
        <f>_xlfn.IFERROR(__xludf.DUMMYFUNCTION("""COMPUTED_VALUE"""),38)</f>
        <v>38</v>
      </c>
      <c r="F66" s="13">
        <f>_xlfn.IFERROR(__xludf.DUMMYFUNCTION("""COMPUTED_VALUE"""),16)</f>
        <v>16</v>
      </c>
      <c r="G66" s="13">
        <f>_xlfn.IFERROR(__xludf.DUMMYFUNCTION("""COMPUTED_VALUE"""),17.5)</f>
        <v>17.5</v>
      </c>
      <c r="H66" s="14">
        <f>_xlfn.IFERROR(__xludf.DUMMYFUNCTION("""COMPUTED_VALUE"""),27)</f>
        <v>27</v>
      </c>
      <c r="I66" s="14">
        <f>_xlfn.IFERROR(__xludf.DUMMYFUNCTION("""COMPUTED_VALUE"""),15)</f>
        <v>15</v>
      </c>
      <c r="J66" s="14">
        <f>_xlfn.IFERROR(__xludf.DUMMYFUNCTION("""COMPUTED_VALUE"""),15)</f>
        <v>15</v>
      </c>
      <c r="K66" s="15">
        <f>_xlfn.IFERROR(__xludf.DUMMYFUNCTION("""COMPUTED_VALUE"""),262.5)</f>
        <v>262.5</v>
      </c>
      <c r="L66" s="15">
        <v>14</v>
      </c>
      <c r="M66" s="16"/>
      <c r="N66" s="16"/>
      <c r="O66" s="16"/>
    </row>
    <row r="67" spans="1:15" ht="15">
      <c r="A67" s="9">
        <f>_xlfn.IFERROR(__xludf.DUMMYFUNCTION("""COMPUTED_VALUE"""),27)</f>
        <v>27</v>
      </c>
      <c r="B67" s="10" t="str">
        <f>_xlfn.IFERROR(__xludf.DUMMYFUNCTION("""COMPUTED_VALUE"""),"Панов Андрей Олегович")</f>
        <v>Панов Андрей Олегович</v>
      </c>
      <c r="C67" s="11" t="s">
        <v>12</v>
      </c>
      <c r="D67" s="22" t="s">
        <v>13</v>
      </c>
      <c r="E67" s="13" t="s">
        <v>11</v>
      </c>
      <c r="F67" s="13">
        <f>_xlfn.IFERROR(__xludf.DUMMYFUNCTION("""COMPUTED_VALUE"""),20)</f>
        <v>20</v>
      </c>
      <c r="G67" s="13">
        <f>_xlfn.IFERROR(__xludf.DUMMYFUNCTION("""COMPUTED_VALUE"""),20)</f>
        <v>20</v>
      </c>
      <c r="H67" s="14">
        <f>_xlfn.IFERROR(__xludf.DUMMYFUNCTION("""COMPUTED_VALUE"""),29)</f>
        <v>29</v>
      </c>
      <c r="I67" s="14">
        <f>_xlfn.IFERROR(__xludf.DUMMYFUNCTION("""COMPUTED_VALUE"""),14)</f>
        <v>14</v>
      </c>
      <c r="J67" s="14">
        <f>_xlfn.IFERROR(__xludf.DUMMYFUNCTION("""COMPUTED_VALUE"""),14)</f>
        <v>14</v>
      </c>
      <c r="K67" s="15">
        <f>_xlfn.IFERROR(__xludf.DUMMYFUNCTION("""COMPUTED_VALUE"""),280)</f>
        <v>280</v>
      </c>
      <c r="L67" s="15">
        <v>15</v>
      </c>
      <c r="M67" s="16"/>
      <c r="N67" s="16"/>
      <c r="O67" s="16"/>
    </row>
    <row r="68" spans="1:15" ht="15">
      <c r="A68" s="9">
        <v>6</v>
      </c>
      <c r="B68" s="17" t="str">
        <f>_xlfn.IFERROR(__xludf.DUMMYFUNCTION("""COMPUTED_VALUE"""),"Петрова Алиса Александровна")</f>
        <v>Петрова Алиса Александровна</v>
      </c>
      <c r="C68" s="18" t="s">
        <v>23</v>
      </c>
      <c r="D68" s="30" t="s">
        <v>17</v>
      </c>
      <c r="E68" s="13">
        <f>_xlfn.IFERROR(__xludf.DUMMYFUNCTION("""COMPUTED_VALUE"""),38)</f>
        <v>38</v>
      </c>
      <c r="F68" s="13">
        <f>_xlfn.IFERROR(__xludf.DUMMYFUNCTION("""COMPUTED_VALUE"""),16)</f>
        <v>16</v>
      </c>
      <c r="G68" s="13">
        <f>_xlfn.IFERROR(__xludf.DUMMYFUNCTION("""COMPUTED_VALUE"""),17.5)</f>
        <v>17.5</v>
      </c>
      <c r="H68" s="14">
        <f>_xlfn.IFERROR(__xludf.DUMMYFUNCTION("""COMPUTED_VALUE"""),25)</f>
        <v>25</v>
      </c>
      <c r="I68" s="14">
        <f>_xlfn.IFERROR(__xludf.DUMMYFUNCTION("""COMPUTED_VALUE"""),17)</f>
        <v>17</v>
      </c>
      <c r="J68" s="14">
        <f>_xlfn.IFERROR(__xludf.DUMMYFUNCTION("""COMPUTED_VALUE"""),17.5)</f>
        <v>17.5</v>
      </c>
      <c r="K68" s="15">
        <f>_xlfn.IFERROR(__xludf.DUMMYFUNCTION("""COMPUTED_VALUE"""),306.25)</f>
        <v>306.25</v>
      </c>
      <c r="L68" s="15" t="s">
        <v>49</v>
      </c>
      <c r="M68" s="16"/>
      <c r="N68" s="16"/>
      <c r="O68" s="16"/>
    </row>
    <row r="69" spans="1:15" ht="15">
      <c r="A69" s="9">
        <v>19</v>
      </c>
      <c r="B69" s="10" t="str">
        <f>_xlfn.IFERROR(__xludf.DUMMYFUNCTION("""COMPUTED_VALUE"""),"Петрова Ирина Владимировна")</f>
        <v>Петрова Ирина Владимировна</v>
      </c>
      <c r="C69" s="11" t="s">
        <v>10</v>
      </c>
      <c r="D69" s="22" t="s">
        <v>17</v>
      </c>
      <c r="E69" s="13" t="s">
        <v>22</v>
      </c>
      <c r="F69" s="13">
        <f>_xlfn.IFERROR(__xludf.DUMMYFUNCTION("""COMPUTED_VALUE"""),14)</f>
        <v>14</v>
      </c>
      <c r="G69" s="13">
        <f>_xlfn.IFERROR(__xludf.DUMMYFUNCTION("""COMPUTED_VALUE"""),14.5)</f>
        <v>14.5</v>
      </c>
      <c r="H69" s="14">
        <f>_xlfn.IFERROR(__xludf.DUMMYFUNCTION("""COMPUTED_VALUE"""),23)</f>
        <v>23</v>
      </c>
      <c r="I69" s="14">
        <f>_xlfn.IFERROR(__xludf.DUMMYFUNCTION("""COMPUTED_VALUE"""),21)</f>
        <v>21</v>
      </c>
      <c r="J69" s="14">
        <f>_xlfn.IFERROR(__xludf.DUMMYFUNCTION("""COMPUTED_VALUE"""),24)</f>
        <v>24</v>
      </c>
      <c r="K69" s="15">
        <f>_xlfn.IFERROR(__xludf.DUMMYFUNCTION("""COMPUTED_VALUE"""),348)</f>
        <v>348</v>
      </c>
      <c r="L69" s="15">
        <v>16</v>
      </c>
      <c r="M69" s="16"/>
      <c r="N69" s="16"/>
      <c r="O69" s="16"/>
    </row>
    <row r="70" spans="1:15" ht="15">
      <c r="A70" s="9">
        <v>10</v>
      </c>
      <c r="B70" s="10" t="str">
        <f>_xlfn.IFERROR(__xludf.DUMMYFUNCTION("""COMPUTED_VALUE"""),"Пильщикова Надежда Сергеевна")</f>
        <v>Пильщикова Надежда Сергеевна</v>
      </c>
      <c r="C70" s="11" t="s">
        <v>12</v>
      </c>
      <c r="D70" s="23" t="s">
        <v>17</v>
      </c>
      <c r="E70" s="13" t="s">
        <v>22</v>
      </c>
      <c r="F70" s="13">
        <f>_xlfn.IFERROR(__xludf.DUMMYFUNCTION("""COMPUTED_VALUE"""),14)</f>
        <v>14</v>
      </c>
      <c r="G70" s="13">
        <f>_xlfn.IFERROR(__xludf.DUMMYFUNCTION("""COMPUTED_VALUE"""),14.5)</f>
        <v>14.5</v>
      </c>
      <c r="H70" s="14">
        <f>_xlfn.IFERROR(__xludf.DUMMYFUNCTION("""COMPUTED_VALUE"""),23)</f>
        <v>23</v>
      </c>
      <c r="I70" s="14">
        <f>_xlfn.IFERROR(__xludf.DUMMYFUNCTION("""COMPUTED_VALUE"""),21)</f>
        <v>21</v>
      </c>
      <c r="J70" s="14">
        <f>_xlfn.IFERROR(__xludf.DUMMYFUNCTION("""COMPUTED_VALUE"""),24)</f>
        <v>24</v>
      </c>
      <c r="K70" s="15">
        <f>_xlfn.IFERROR(__xludf.DUMMYFUNCTION("""COMPUTED_VALUE"""),348)</f>
        <v>348</v>
      </c>
      <c r="L70" s="15">
        <v>17</v>
      </c>
      <c r="M70" s="16"/>
      <c r="N70" s="16"/>
      <c r="O70" s="16"/>
    </row>
    <row r="71" spans="1:15" ht="15">
      <c r="A71" s="9">
        <v>11</v>
      </c>
      <c r="B71" s="10" t="str">
        <f>_xlfn.IFERROR(__xludf.DUMMYFUNCTION("""COMPUTED_VALUE"""),"Поляков Михаил Александрович")</f>
        <v>Поляков Михаил Александрович</v>
      </c>
      <c r="C71" s="11" t="s">
        <v>10</v>
      </c>
      <c r="D71" s="22" t="s">
        <v>20</v>
      </c>
      <c r="E71" s="13" t="s">
        <v>38</v>
      </c>
      <c r="F71" s="13">
        <f>_xlfn.IFERROR(__xludf.DUMMYFUNCTION("""COMPUTED_VALUE"""),24)</f>
        <v>24</v>
      </c>
      <c r="G71" s="13">
        <f>_xlfn.IFERROR(__xludf.DUMMYFUNCTION("""COMPUTED_VALUE"""),24)</f>
        <v>24</v>
      </c>
      <c r="H71" s="14" t="s">
        <v>34</v>
      </c>
      <c r="I71" s="14">
        <f>_xlfn.IFERROR(__xludf.DUMMYFUNCTION("""COMPUTED_VALUE"""),16)</f>
        <v>16</v>
      </c>
      <c r="J71" s="14">
        <f>_xlfn.IFERROR(__xludf.DUMMYFUNCTION("""COMPUTED_VALUE"""),16)</f>
        <v>16</v>
      </c>
      <c r="K71" s="15">
        <f>_xlfn.IFERROR(__xludf.DUMMYFUNCTION("""COMPUTED_VALUE"""),384)</f>
        <v>384</v>
      </c>
      <c r="L71" s="15">
        <v>18</v>
      </c>
      <c r="M71" s="16"/>
      <c r="N71" s="16"/>
      <c r="O71" s="16"/>
    </row>
    <row r="72" spans="1:15" ht="15">
      <c r="A72" s="9" t="s">
        <v>49</v>
      </c>
      <c r="B72" s="10" t="str">
        <f>_xlfn.IFERROR(__xludf.DUMMYFUNCTION("""COMPUTED_VALUE"""),"Пышнова Надежда Александровна")</f>
        <v>Пышнова Надежда Александровна</v>
      </c>
      <c r="C72" s="24" t="s">
        <v>45</v>
      </c>
      <c r="D72" s="22" t="s">
        <v>44</v>
      </c>
      <c r="E72" s="13">
        <f>_xlfn.IFERROR(__xludf.DUMMYFUNCTION("""COMPUTED_VALUE"""),34)</f>
        <v>34</v>
      </c>
      <c r="F72" s="13">
        <f>_xlfn.IFERROR(__xludf.DUMMYFUNCTION("""COMPUTED_VALUE"""),21)</f>
        <v>21</v>
      </c>
      <c r="G72" s="13">
        <f>_xlfn.IFERROR(__xludf.DUMMYFUNCTION("""COMPUTED_VALUE"""),21)</f>
        <v>21</v>
      </c>
      <c r="H72" s="14">
        <f>_xlfn.IFERROR(__xludf.DUMMYFUNCTION("""COMPUTED_VALUE"""),24)</f>
        <v>24</v>
      </c>
      <c r="I72" s="14">
        <f>_xlfn.IFERROR(__xludf.DUMMYFUNCTION("""COMPUTED_VALUE"""),19)</f>
        <v>19</v>
      </c>
      <c r="J72" s="14">
        <f>_xlfn.IFERROR(__xludf.DUMMYFUNCTION("""COMPUTED_VALUE"""),19)</f>
        <v>19</v>
      </c>
      <c r="K72" s="15">
        <f>_xlfn.IFERROR(__xludf.DUMMYFUNCTION("""COMPUTED_VALUE"""),399)</f>
        <v>399</v>
      </c>
      <c r="L72" s="15">
        <v>19</v>
      </c>
      <c r="M72" s="16"/>
      <c r="N72" s="16"/>
      <c r="O72" s="16"/>
    </row>
    <row r="73" spans="1:15" ht="15">
      <c r="A73" s="9">
        <f>_xlfn.IFERROR(__xludf.DUMMYFUNCTION("""COMPUTED_VALUE"""),6)</f>
        <v>6</v>
      </c>
      <c r="B73" s="17" t="str">
        <f>_xlfn.IFERROR(__xludf.DUMMYFUNCTION("""COMPUTED_VALUE"""),"Рапопорт Дмитрий")</f>
        <v>Рапопорт Дмитрий</v>
      </c>
      <c r="C73" s="18" t="s">
        <v>10</v>
      </c>
      <c r="D73" s="19" t="s">
        <v>13</v>
      </c>
      <c r="E73" s="13">
        <f>_xlfn.IFERROR(__xludf.DUMMYFUNCTION("""COMPUTED_VALUE"""),38)</f>
        <v>38</v>
      </c>
      <c r="F73" s="13">
        <f>_xlfn.IFERROR(__xludf.DUMMYFUNCTION("""COMPUTED_VALUE"""),16)</f>
        <v>16</v>
      </c>
      <c r="G73" s="13">
        <f>_xlfn.IFERROR(__xludf.DUMMYFUNCTION("""COMPUTED_VALUE"""),17.5)</f>
        <v>17.5</v>
      </c>
      <c r="H73" s="14">
        <f>_xlfn.IFERROR(__xludf.DUMMYFUNCTION("""COMPUTED_VALUE"""),23)</f>
        <v>23</v>
      </c>
      <c r="I73" s="14">
        <f>_xlfn.IFERROR(__xludf.DUMMYFUNCTION("""COMPUTED_VALUE"""),21)</f>
        <v>21</v>
      </c>
      <c r="J73" s="14">
        <f>_xlfn.IFERROR(__xludf.DUMMYFUNCTION("""COMPUTED_VALUE"""),24)</f>
        <v>24</v>
      </c>
      <c r="K73" s="15">
        <f>_xlfn.IFERROR(__xludf.DUMMYFUNCTION("""COMPUTED_VALUE"""),420)</f>
        <v>420</v>
      </c>
      <c r="L73" s="15">
        <v>20</v>
      </c>
      <c r="M73" s="16"/>
      <c r="N73" s="16"/>
      <c r="O73" s="16"/>
    </row>
    <row r="74" spans="1:15" ht="15">
      <c r="A74" s="9" t="s">
        <v>49</v>
      </c>
      <c r="B74" s="10" t="str">
        <f>_xlfn.IFERROR(__xludf.DUMMYFUNCTION("""COMPUTED_VALUE"""),"Свиридова Дарья Константиновна")</f>
        <v>Свиридова Дарья Константиновна</v>
      </c>
      <c r="C74" s="11" t="s">
        <v>32</v>
      </c>
      <c r="D74" s="22" t="s">
        <v>44</v>
      </c>
      <c r="E74" s="13" t="s">
        <v>41</v>
      </c>
      <c r="F74" s="13">
        <f>_xlfn.IFERROR(__xludf.DUMMYFUNCTION("""COMPUTED_VALUE"""),22)</f>
        <v>22</v>
      </c>
      <c r="G74" s="13">
        <f>_xlfn.IFERROR(__xludf.DUMMYFUNCTION("""COMPUTED_VALUE"""),22)</f>
        <v>22</v>
      </c>
      <c r="H74" s="14">
        <f>_xlfn.IFERROR(__xludf.DUMMYFUNCTION("""COMPUTED_VALUE"""),23)</f>
        <v>23</v>
      </c>
      <c r="I74" s="14">
        <f>_xlfn.IFERROR(__xludf.DUMMYFUNCTION("""COMPUTED_VALUE"""),21)</f>
        <v>21</v>
      </c>
      <c r="J74" s="14">
        <f>_xlfn.IFERROR(__xludf.DUMMYFUNCTION("""COMPUTED_VALUE"""),24)</f>
        <v>24</v>
      </c>
      <c r="K74" s="15">
        <f>_xlfn.IFERROR(__xludf.DUMMYFUNCTION("""COMPUTED_VALUE"""),528)</f>
        <v>528</v>
      </c>
      <c r="L74" s="15" t="s">
        <v>49</v>
      </c>
      <c r="M74" s="16"/>
      <c r="N74" s="16"/>
      <c r="O74" s="16"/>
    </row>
    <row r="75" spans="1:15" ht="15">
      <c r="A75" s="9">
        <f>_xlfn.IFERROR(__xludf.DUMMYFUNCTION("""COMPUTED_VALUE"""),30)</f>
        <v>30</v>
      </c>
      <c r="B75" s="10" t="str">
        <f>_xlfn.IFERROR(__xludf.DUMMYFUNCTION("""COMPUTED_VALUE"""),"Семилеткин Олег Сергеевич")</f>
        <v>Семилеткин Олег Сергеевич</v>
      </c>
      <c r="C75" s="11" t="s">
        <v>16</v>
      </c>
      <c r="D75" s="23" t="s">
        <v>21</v>
      </c>
      <c r="E75" s="13" t="s">
        <v>42</v>
      </c>
      <c r="F75" s="13">
        <f>_xlfn.IFERROR(__xludf.DUMMYFUNCTION("""COMPUTED_VALUE"""),27)</f>
        <v>27</v>
      </c>
      <c r="G75" s="13">
        <f>_xlfn.IFERROR(__xludf.DUMMYFUNCTION("""COMPUTED_VALUE"""),27)</f>
        <v>27</v>
      </c>
      <c r="H75" s="14" t="s">
        <v>31</v>
      </c>
      <c r="I75" s="14">
        <f>_xlfn.IFERROR(__xludf.DUMMYFUNCTION("""COMPUTED_VALUE"""),20)</f>
        <v>20</v>
      </c>
      <c r="J75" s="14">
        <f>_xlfn.IFERROR(__xludf.DUMMYFUNCTION("""COMPUTED_VALUE"""),20)</f>
        <v>20</v>
      </c>
      <c r="K75" s="15">
        <f>_xlfn.IFERROR(__xludf.DUMMYFUNCTION("""COMPUTED_VALUE"""),540)</f>
        <v>540</v>
      </c>
      <c r="L75" s="15">
        <v>21</v>
      </c>
      <c r="M75" s="16"/>
      <c r="N75" s="16"/>
      <c r="O75" s="16"/>
    </row>
    <row r="76" spans="1:15" ht="15">
      <c r="A76" s="9">
        <v>37</v>
      </c>
      <c r="B76" s="10" t="str">
        <f>_xlfn.IFERROR(__xludf.DUMMYFUNCTION("""COMPUTED_VALUE"""),"Серякова Галина Владимировна")</f>
        <v>Серякова Галина Владимировна</v>
      </c>
      <c r="C76" s="11" t="s">
        <v>16</v>
      </c>
      <c r="D76" s="22" t="s">
        <v>33</v>
      </c>
      <c r="E76" s="13" t="s">
        <v>30</v>
      </c>
      <c r="F76" s="13">
        <f>_xlfn.IFERROR(__xludf.DUMMYFUNCTION("""COMPUTED_VALUE"""),23)</f>
        <v>23</v>
      </c>
      <c r="G76" s="13">
        <f>_xlfn.IFERROR(__xludf.DUMMYFUNCTION("""COMPUTED_VALUE"""),23)</f>
        <v>23</v>
      </c>
      <c r="H76" s="14">
        <f>_xlfn.IFERROR(__xludf.DUMMYFUNCTION("""COMPUTED_VALUE"""),23)</f>
        <v>23</v>
      </c>
      <c r="I76" s="14">
        <f>_xlfn.IFERROR(__xludf.DUMMYFUNCTION("""COMPUTED_VALUE"""),21)</f>
        <v>21</v>
      </c>
      <c r="J76" s="14">
        <f>_xlfn.IFERROR(__xludf.DUMMYFUNCTION("""COMPUTED_VALUE"""),24)</f>
        <v>24</v>
      </c>
      <c r="K76" s="15">
        <f>_xlfn.IFERROR(__xludf.DUMMYFUNCTION("""COMPUTED_VALUE"""),552)</f>
        <v>552</v>
      </c>
      <c r="L76" s="15">
        <v>22</v>
      </c>
      <c r="M76" s="16"/>
      <c r="N76" s="16"/>
      <c r="O76" s="16"/>
    </row>
    <row r="77" spans="1:15" ht="15">
      <c r="A77" s="9">
        <f>_xlfn.IFERROR(__xludf.DUMMYFUNCTION("""COMPUTED_VALUE"""),7)</f>
        <v>7</v>
      </c>
      <c r="B77" s="17" t="str">
        <f>_xlfn.IFERROR(__xludf.DUMMYFUNCTION("""COMPUTED_VALUE"""),"Соловей Алексей Игоревич")</f>
        <v>Соловей Алексей Игоревич</v>
      </c>
      <c r="C77" s="21" t="s">
        <v>12</v>
      </c>
      <c r="D77" s="19" t="s">
        <v>15</v>
      </c>
      <c r="E77" s="13">
        <f>_xlfn.IFERROR(__xludf.DUMMYFUNCTION("""COMPUTED_VALUE"""),29)</f>
        <v>29</v>
      </c>
      <c r="F77" s="13">
        <f>_xlfn.IFERROR(__xludf.DUMMYFUNCTION("""COMPUTED_VALUE"""),26)</f>
        <v>26</v>
      </c>
      <c r="G77" s="13">
        <f>_xlfn.IFERROR(__xludf.DUMMYFUNCTION("""COMPUTED_VALUE"""),26)</f>
        <v>26</v>
      </c>
      <c r="H77" s="14">
        <f>_xlfn.IFERROR(__xludf.DUMMYFUNCTION("""COMPUTED_VALUE"""),23)</f>
        <v>23</v>
      </c>
      <c r="I77" s="14">
        <f>_xlfn.IFERROR(__xludf.DUMMYFUNCTION("""COMPUTED_VALUE"""),21)</f>
        <v>21</v>
      </c>
      <c r="J77" s="14">
        <f>_xlfn.IFERROR(__xludf.DUMMYFUNCTION("""COMPUTED_VALUE"""),24)</f>
        <v>24</v>
      </c>
      <c r="K77" s="15">
        <f>_xlfn.IFERROR(__xludf.DUMMYFUNCTION("""COMPUTED_VALUE"""),624)</f>
        <v>624</v>
      </c>
      <c r="L77" s="15">
        <v>23</v>
      </c>
      <c r="M77" s="16"/>
      <c r="N77" s="16"/>
      <c r="O77" s="16"/>
    </row>
    <row r="78" spans="1:15" ht="15">
      <c r="A78" s="9">
        <f>_xlfn.IFERROR(__xludf.DUMMYFUNCTION("""COMPUTED_VALUE"""),19)</f>
        <v>19</v>
      </c>
      <c r="B78" s="10" t="str">
        <f>_xlfn.IFERROR(__xludf.DUMMYFUNCTION("""COMPUTED_VALUE"""),"Степовой Владимир Николаевич")</f>
        <v>Степовой Владимир Николаевич</v>
      </c>
      <c r="C78" s="11" t="s">
        <v>10</v>
      </c>
      <c r="D78" s="22" t="s">
        <v>25</v>
      </c>
      <c r="E78" s="13" t="s">
        <v>43</v>
      </c>
      <c r="F78" s="13">
        <f>_xlfn.IFERROR(__xludf.DUMMYFUNCTION("""COMPUTED_VALUE"""),29)</f>
        <v>29</v>
      </c>
      <c r="G78" s="13">
        <f>_xlfn.IFERROR(__xludf.DUMMYFUNCTION("""COMPUTED_VALUE"""),29)</f>
        <v>29</v>
      </c>
      <c r="H78" s="14">
        <f>_xlfn.IFERROR(__xludf.DUMMYFUNCTION("""COMPUTED_VALUE"""),23)</f>
        <v>23</v>
      </c>
      <c r="I78" s="14">
        <f>_xlfn.IFERROR(__xludf.DUMMYFUNCTION("""COMPUTED_VALUE"""),21)</f>
        <v>21</v>
      </c>
      <c r="J78" s="14">
        <f>_xlfn.IFERROR(__xludf.DUMMYFUNCTION("""COMPUTED_VALUE"""),24)</f>
        <v>24</v>
      </c>
      <c r="K78" s="15">
        <f>_xlfn.IFERROR(__xludf.DUMMYFUNCTION("""COMPUTED_VALUE"""),696)</f>
        <v>696</v>
      </c>
      <c r="L78" s="15">
        <v>24</v>
      </c>
      <c r="M78" s="16"/>
      <c r="N78" s="16"/>
      <c r="O78" s="16"/>
    </row>
    <row r="79" spans="1:15" ht="15">
      <c r="A79" s="9">
        <v>40</v>
      </c>
      <c r="B79" s="10" t="str">
        <f>_xlfn.IFERROR(__xludf.DUMMYFUNCTION("""COMPUTED_VALUE"""),"Сушко Максим Юрьевич")</f>
        <v>Сушко Максим Юрьевич</v>
      </c>
      <c r="C79" s="11" t="s">
        <v>23</v>
      </c>
      <c r="D79" s="23" t="s">
        <v>21</v>
      </c>
      <c r="E79" s="13">
        <f>_xlfn.IFERROR(__xludf.DUMMYFUNCTION("""COMPUTED_VALUE"""),30)</f>
        <v>30</v>
      </c>
      <c r="F79" s="13">
        <f>_xlfn.IFERROR(__xludf.DUMMYFUNCTION("""COMPUTED_VALUE"""),25)</f>
        <v>25</v>
      </c>
      <c r="G79" s="13">
        <f>_xlfn.IFERROR(__xludf.DUMMYFUNCTION("""COMPUTED_VALUE"""),25)</f>
        <v>25</v>
      </c>
      <c r="H79" s="14">
        <f>_xlfn.IFERROR(__xludf.DUMMYFUNCTION("""COMPUTED_VALUE"""),22)</f>
        <v>22</v>
      </c>
      <c r="I79" s="14">
        <f>_xlfn.IFERROR(__xludf.DUMMYFUNCTION("""COMPUTED_VALUE"""),28)</f>
        <v>28</v>
      </c>
      <c r="J79" s="14">
        <f>_xlfn.IFERROR(__xludf.DUMMYFUNCTION("""COMPUTED_VALUE"""),29)</f>
        <v>29</v>
      </c>
      <c r="K79" s="15">
        <f>_xlfn.IFERROR(__xludf.DUMMYFUNCTION("""COMPUTED_VALUE"""),725)</f>
        <v>725</v>
      </c>
      <c r="L79" s="15" t="s">
        <v>49</v>
      </c>
      <c r="M79" s="16"/>
      <c r="N79" s="16"/>
      <c r="O79" s="16"/>
    </row>
    <row r="80" spans="1:15" ht="15">
      <c r="A80" s="9" t="s">
        <v>49</v>
      </c>
      <c r="B80" s="10" t="str">
        <f>_xlfn.IFERROR(__xludf.DUMMYFUNCTION("""COMPUTED_VALUE"""),"Тихоненко Валентин Владимирович")</f>
        <v>Тихоненко Валентин Владимирович</v>
      </c>
      <c r="C80" s="11" t="s">
        <v>32</v>
      </c>
      <c r="D80" s="22" t="s">
        <v>33</v>
      </c>
      <c r="E80" s="13">
        <f>_xlfn.IFERROR(__xludf.DUMMYFUNCTION("""COMPUTED_VALUE"""),28)</f>
        <v>28</v>
      </c>
      <c r="F80" s="13">
        <f>_xlfn.IFERROR(__xludf.DUMMYFUNCTION("""COMPUTED_VALUE"""),28)</f>
        <v>28</v>
      </c>
      <c r="G80" s="13">
        <f>_xlfn.IFERROR(__xludf.DUMMYFUNCTION("""COMPUTED_VALUE"""),28)</f>
        <v>28</v>
      </c>
      <c r="H80" s="14">
        <f>_xlfn.IFERROR(__xludf.DUMMYFUNCTION("""COMPUTED_VALUE"""),22)</f>
        <v>22</v>
      </c>
      <c r="I80" s="14">
        <f>_xlfn.IFERROR(__xludf.DUMMYFUNCTION("""COMPUTED_VALUE"""),28)</f>
        <v>28</v>
      </c>
      <c r="J80" s="14">
        <f>_xlfn.IFERROR(__xludf.DUMMYFUNCTION("""COMPUTED_VALUE"""),29)</f>
        <v>29</v>
      </c>
      <c r="K80" s="15">
        <f>_xlfn.IFERROR(__xludf.DUMMYFUNCTION("""COMPUTED_VALUE"""),812)</f>
        <v>812</v>
      </c>
      <c r="L80" s="15" t="s">
        <v>49</v>
      </c>
      <c r="M80" s="16"/>
      <c r="N80" s="16"/>
      <c r="O80" s="16"/>
    </row>
    <row r="81" spans="1:15" ht="15">
      <c r="A81" s="9" t="s">
        <v>49</v>
      </c>
      <c r="B81" s="10" t="str">
        <f>_xlfn.IFERROR(__xludf.DUMMYFUNCTION("""COMPUTED_VALUE"""),"Ущева Екатерина Игоревна")</f>
        <v>Ущева Екатерина Игоревна</v>
      </c>
      <c r="C81" s="11" t="s">
        <v>32</v>
      </c>
      <c r="D81" s="22" t="s">
        <v>44</v>
      </c>
      <c r="E81" s="13">
        <f>_xlfn.IFERROR(__xludf.DUMMYFUNCTION("""COMPUTED_VALUE"""),26)</f>
        <v>26</v>
      </c>
      <c r="F81" s="13">
        <f>_xlfn.IFERROR(__xludf.DUMMYFUNCTION("""COMPUTED_VALUE"""),30)</f>
        <v>30</v>
      </c>
      <c r="G81" s="13">
        <f>_xlfn.IFERROR(__xludf.DUMMYFUNCTION("""COMPUTED_VALUE"""),30)</f>
        <v>30</v>
      </c>
      <c r="H81" s="14">
        <f>_xlfn.IFERROR(__xludf.DUMMYFUNCTION("""COMPUTED_VALUE"""),22)</f>
        <v>22</v>
      </c>
      <c r="I81" s="14">
        <f>_xlfn.IFERROR(__xludf.DUMMYFUNCTION("""COMPUTED_VALUE"""),28)</f>
        <v>28</v>
      </c>
      <c r="J81" s="14">
        <f>_xlfn.IFERROR(__xludf.DUMMYFUNCTION("""COMPUTED_VALUE"""),29)</f>
        <v>29</v>
      </c>
      <c r="K81" s="15">
        <f>_xlfn.IFERROR(__xludf.DUMMYFUNCTION("""COMPUTED_VALUE"""),870)</f>
        <v>870</v>
      </c>
      <c r="L81" s="15">
        <v>25</v>
      </c>
      <c r="M81" s="16"/>
      <c r="N81" s="16"/>
      <c r="O81" s="16"/>
    </row>
    <row r="82" spans="1:15" ht="15">
      <c r="A82" s="9">
        <v>34</v>
      </c>
      <c r="B82" s="10" t="str">
        <f>_xlfn.IFERROR(__xludf.DUMMYFUNCTION("""COMPUTED_VALUE"""),"Фадеева Дарья Александровна")</f>
        <v>Фадеева Дарья Александровна</v>
      </c>
      <c r="C82" s="11" t="s">
        <v>23</v>
      </c>
      <c r="D82" s="22" t="s">
        <v>15</v>
      </c>
      <c r="E82" s="13">
        <f>_xlfn.IFERROR(__xludf.DUMMYFUNCTION("""COMPUTED_VALUE"""),25)</f>
        <v>25</v>
      </c>
      <c r="F82" s="13">
        <f>_xlfn.IFERROR(__xludf.DUMMYFUNCTION("""COMPUTED_VALUE"""),31)</f>
        <v>31</v>
      </c>
      <c r="G82" s="13">
        <f>_xlfn.IFERROR(__xludf.DUMMYFUNCTION("""COMPUTED_VALUE"""),31)</f>
        <v>31</v>
      </c>
      <c r="H82" s="14">
        <f>_xlfn.IFERROR(__xludf.DUMMYFUNCTION("""COMPUTED_VALUE"""),19)</f>
        <v>19</v>
      </c>
      <c r="I82" s="14">
        <f>_xlfn.IFERROR(__xludf.DUMMYFUNCTION("""COMPUTED_VALUE"""),34)</f>
        <v>34</v>
      </c>
      <c r="J82" s="14">
        <f>_xlfn.IFERROR(__xludf.DUMMYFUNCTION("""COMPUTED_VALUE"""),34)</f>
        <v>34</v>
      </c>
      <c r="K82" s="15">
        <f>_xlfn.IFERROR(__xludf.DUMMYFUNCTION("""COMPUTED_VALUE"""),1054)</f>
        <v>1054</v>
      </c>
      <c r="L82" s="15" t="s">
        <v>49</v>
      </c>
      <c r="M82" s="16"/>
      <c r="N82" s="16"/>
      <c r="O82" s="16"/>
    </row>
    <row r="83" spans="1:15" ht="15">
      <c r="A83" s="9">
        <v>8</v>
      </c>
      <c r="B83" s="17" t="str">
        <f>_xlfn.IFERROR(__xludf.DUMMYFUNCTION("""COMPUTED_VALUE"""),"Царева Наталья Сергеевна")</f>
        <v>Царева Наталья Сергеевна</v>
      </c>
      <c r="C83" s="21" t="s">
        <v>10</v>
      </c>
      <c r="D83" s="19" t="s">
        <v>21</v>
      </c>
      <c r="E83" s="13">
        <f>_xlfn.IFERROR(__xludf.DUMMYFUNCTION("""COMPUTED_VALUE"""),24)</f>
        <v>24</v>
      </c>
      <c r="F83" s="13">
        <f>_xlfn.IFERROR(__xludf.DUMMYFUNCTION("""COMPUTED_VALUE"""),32)</f>
        <v>32</v>
      </c>
      <c r="G83" s="13">
        <f>_xlfn.IFERROR(__xludf.DUMMYFUNCTION("""COMPUTED_VALUE"""),33)</f>
        <v>33</v>
      </c>
      <c r="H83" s="14" t="s">
        <v>46</v>
      </c>
      <c r="I83" s="14">
        <f>_xlfn.IFERROR(__xludf.DUMMYFUNCTION("""COMPUTED_VALUE"""),32)</f>
        <v>32</v>
      </c>
      <c r="J83" s="14">
        <f>_xlfn.IFERROR(__xludf.DUMMYFUNCTION("""COMPUTED_VALUE"""),32)</f>
        <v>32</v>
      </c>
      <c r="K83" s="15">
        <f>_xlfn.IFERROR(__xludf.DUMMYFUNCTION("""COMPUTED_VALUE"""),1056)</f>
        <v>1056</v>
      </c>
      <c r="L83" s="15">
        <v>26</v>
      </c>
      <c r="M83" s="16"/>
      <c r="N83" s="16"/>
      <c r="O83" s="16"/>
    </row>
    <row r="84" spans="1:15" ht="15">
      <c r="A84" s="9">
        <f>_xlfn.IFERROR(__xludf.DUMMYFUNCTION("""COMPUTED_VALUE"""),29)</f>
        <v>29</v>
      </c>
      <c r="B84" s="10" t="str">
        <f>_xlfn.IFERROR(__xludf.DUMMYFUNCTION("""COMPUTED_VALUE"""),"Цыцарев Александр Алексеевич")</f>
        <v>Цыцарев Александр Алексеевич</v>
      </c>
      <c r="C84" s="11" t="s">
        <v>10</v>
      </c>
      <c r="D84" s="22" t="s">
        <v>17</v>
      </c>
      <c r="E84" s="13">
        <f>_xlfn.IFERROR(__xludf.DUMMYFUNCTION("""COMPUTED_VALUE"""),23)</f>
        <v>23</v>
      </c>
      <c r="F84" s="13">
        <f>_xlfn.IFERROR(__xludf.DUMMYFUNCTION("""COMPUTED_VALUE"""),35)</f>
        <v>35</v>
      </c>
      <c r="G84" s="13">
        <f>_xlfn.IFERROR(__xludf.DUMMYFUNCTION("""COMPUTED_VALUE"""),35)</f>
        <v>35</v>
      </c>
      <c r="H84" s="14">
        <f>_xlfn.IFERROR(__xludf.DUMMYFUNCTION("""COMPUTED_VALUE"""),21)</f>
        <v>21</v>
      </c>
      <c r="I84" s="14">
        <f>_xlfn.IFERROR(__xludf.DUMMYFUNCTION("""COMPUTED_VALUE"""),31)</f>
        <v>31</v>
      </c>
      <c r="J84" s="14">
        <f>_xlfn.IFERROR(__xludf.DUMMYFUNCTION("""COMPUTED_VALUE"""),31)</f>
        <v>31</v>
      </c>
      <c r="K84" s="15">
        <f>_xlfn.IFERROR(__xludf.DUMMYFUNCTION("""COMPUTED_VALUE"""),1085)</f>
        <v>1085</v>
      </c>
      <c r="L84" s="15">
        <v>27</v>
      </c>
      <c r="M84" s="16"/>
      <c r="N84" s="16"/>
      <c r="O84" s="16"/>
    </row>
    <row r="85" spans="1:15" ht="15">
      <c r="A85" s="9">
        <f>_xlfn.IFERROR(__xludf.DUMMYFUNCTION("""COMPUTED_VALUE"""),25)</f>
        <v>25</v>
      </c>
      <c r="B85" s="10" t="str">
        <f>_xlfn.IFERROR(__xludf.DUMMYFUNCTION("""COMPUTED_VALUE"""),"Чаккаев Глеб")</f>
        <v>Чаккаев Глеб</v>
      </c>
      <c r="C85" s="11" t="s">
        <v>23</v>
      </c>
      <c r="D85" s="23" t="s">
        <v>9</v>
      </c>
      <c r="E85" s="13">
        <f>_xlfn.IFERROR(__xludf.DUMMYFUNCTION("""COMPUTED_VALUE"""),24)</f>
        <v>24</v>
      </c>
      <c r="F85" s="13">
        <f>_xlfn.IFERROR(__xludf.DUMMYFUNCTION("""COMPUTED_VALUE"""),32)</f>
        <v>32</v>
      </c>
      <c r="G85" s="13">
        <f>_xlfn.IFERROR(__xludf.DUMMYFUNCTION("""COMPUTED_VALUE"""),33)</f>
        <v>33</v>
      </c>
      <c r="H85" s="14" t="s">
        <v>47</v>
      </c>
      <c r="I85" s="14">
        <f>_xlfn.IFERROR(__xludf.DUMMYFUNCTION("""COMPUTED_VALUE"""),35)</f>
        <v>35</v>
      </c>
      <c r="J85" s="14">
        <f>_xlfn.IFERROR(__xludf.DUMMYFUNCTION("""COMPUTED_VALUE"""),35.5)</f>
        <v>35.5</v>
      </c>
      <c r="K85" s="15">
        <f>_xlfn.IFERROR(__xludf.DUMMYFUNCTION("""COMPUTED_VALUE"""),1171.5)</f>
        <v>1171.5</v>
      </c>
      <c r="L85" s="15">
        <v>28</v>
      </c>
      <c r="M85" s="16"/>
      <c r="N85" s="16"/>
      <c r="O85" s="16"/>
    </row>
    <row r="86" spans="1:15" ht="15">
      <c r="A86" s="9">
        <v>28</v>
      </c>
      <c r="B86" s="10" t="str">
        <f>_xlfn.IFERROR(__xludf.DUMMYFUNCTION("""COMPUTED_VALUE"""),"Чернова Надежда Михайловна")</f>
        <v>Чернова Надежда Михайловна</v>
      </c>
      <c r="C86" s="11" t="s">
        <v>23</v>
      </c>
      <c r="D86" s="23" t="s">
        <v>21</v>
      </c>
      <c r="E86" s="13">
        <f>_xlfn.IFERROR(__xludf.DUMMYFUNCTION("""COMPUTED_VALUE"""),24)</f>
        <v>24</v>
      </c>
      <c r="F86" s="13">
        <f>_xlfn.IFERROR(__xludf.DUMMYFUNCTION("""COMPUTED_VALUE"""),32)</f>
        <v>32</v>
      </c>
      <c r="G86" s="13">
        <f>_xlfn.IFERROR(__xludf.DUMMYFUNCTION("""COMPUTED_VALUE"""),33)</f>
        <v>33</v>
      </c>
      <c r="H86" s="14">
        <f>_xlfn.IFERROR(__xludf.DUMMYFUNCTION("""COMPUTED_VALUE"""),17)</f>
        <v>17</v>
      </c>
      <c r="I86" s="14">
        <f>_xlfn.IFERROR(__xludf.DUMMYFUNCTION("""COMPUTED_VALUE"""),37)</f>
        <v>37</v>
      </c>
      <c r="J86" s="14">
        <f>_xlfn.IFERROR(__xludf.DUMMYFUNCTION("""COMPUTED_VALUE"""),37)</f>
        <v>37</v>
      </c>
      <c r="K86" s="15">
        <f>_xlfn.IFERROR(__xludf.DUMMYFUNCTION("""COMPUTED_VALUE"""),1221)</f>
        <v>1221</v>
      </c>
      <c r="L86" s="15">
        <v>29</v>
      </c>
      <c r="M86" s="16"/>
      <c r="N86" s="16"/>
      <c r="O86" s="16"/>
    </row>
    <row r="87" spans="1:15" ht="15">
      <c r="A87" s="9">
        <v>27</v>
      </c>
      <c r="B87" s="10" t="str">
        <f>_xlfn.IFERROR(__xludf.DUMMYFUNCTION("""COMPUTED_VALUE"""),"Чернякова Лидия Борисовна")</f>
        <v>Чернякова Лидия Борисовна</v>
      </c>
      <c r="C87" s="11" t="s">
        <v>23</v>
      </c>
      <c r="D87" s="22" t="s">
        <v>13</v>
      </c>
      <c r="E87" s="13">
        <f>_xlfn.IFERROR(__xludf.DUMMYFUNCTION("""COMPUTED_VALUE"""),22)</f>
        <v>22</v>
      </c>
      <c r="F87" s="13">
        <f>_xlfn.IFERROR(__xludf.DUMMYFUNCTION("""COMPUTED_VALUE"""),38)</f>
        <v>38</v>
      </c>
      <c r="G87" s="13">
        <f>_xlfn.IFERROR(__xludf.DUMMYFUNCTION("""COMPUTED_VALUE"""),38.5)</f>
        <v>38.5</v>
      </c>
      <c r="H87" s="14">
        <f>_xlfn.IFERROR(__xludf.DUMMYFUNCTION("""COMPUTED_VALUE"""),20)</f>
        <v>20</v>
      </c>
      <c r="I87" s="14">
        <f>_xlfn.IFERROR(__xludf.DUMMYFUNCTION("""COMPUTED_VALUE"""),33)</f>
        <v>33</v>
      </c>
      <c r="J87" s="14">
        <f>_xlfn.IFERROR(__xludf.DUMMYFUNCTION("""COMPUTED_VALUE"""),33)</f>
        <v>33</v>
      </c>
      <c r="K87" s="15">
        <f>_xlfn.IFERROR(__xludf.DUMMYFUNCTION("""COMPUTED_VALUE"""),1270.5)</f>
        <v>1270.5</v>
      </c>
      <c r="L87" s="15">
        <v>30</v>
      </c>
      <c r="M87" s="16"/>
      <c r="N87" s="16"/>
      <c r="O87" s="16"/>
    </row>
    <row r="88" spans="1:15" ht="15">
      <c r="A88" s="9">
        <f>_xlfn.IFERROR(__xludf.DUMMYFUNCTION("""COMPUTED_VALUE"""),21)</f>
        <v>21</v>
      </c>
      <c r="B88" s="10" t="str">
        <f>_xlfn.IFERROR(__xludf.DUMMYFUNCTION("""COMPUTED_VALUE"""),"Чесноков Дмитрий Николаевич")</f>
        <v>Чесноков Дмитрий Николаевич</v>
      </c>
      <c r="C88" s="11" t="s">
        <v>19</v>
      </c>
      <c r="D88" s="22" t="s">
        <v>13</v>
      </c>
      <c r="E88" s="13" t="s">
        <v>29</v>
      </c>
      <c r="F88" s="13">
        <f>_xlfn.IFERROR(__xludf.DUMMYFUNCTION("""COMPUTED_VALUE"""),36)</f>
        <v>36</v>
      </c>
      <c r="G88" s="13">
        <f>_xlfn.IFERROR(__xludf.DUMMYFUNCTION("""COMPUTED_VALUE"""),36.5)</f>
        <v>36.5</v>
      </c>
      <c r="H88" s="14" t="s">
        <v>47</v>
      </c>
      <c r="I88" s="14">
        <f>_xlfn.IFERROR(__xludf.DUMMYFUNCTION("""COMPUTED_VALUE"""),35)</f>
        <v>35</v>
      </c>
      <c r="J88" s="14">
        <f>_xlfn.IFERROR(__xludf.DUMMYFUNCTION("""COMPUTED_VALUE"""),35.5)</f>
        <v>35.5</v>
      </c>
      <c r="K88" s="15">
        <f>_xlfn.IFERROR(__xludf.DUMMYFUNCTION("""COMPUTED_VALUE"""),1295.75)</f>
        <v>1295.75</v>
      </c>
      <c r="L88" s="15">
        <v>31</v>
      </c>
      <c r="M88" s="16"/>
      <c r="N88" s="16"/>
      <c r="O88" s="16"/>
    </row>
    <row r="89" spans="1:15" ht="15">
      <c r="A89" s="9">
        <v>11</v>
      </c>
      <c r="B89" s="10" t="str">
        <f>_xlfn.IFERROR(__xludf.DUMMYFUNCTION("""COMPUTED_VALUE"""),"Чудакова Ольга")</f>
        <v>Чудакова Ольга</v>
      </c>
      <c r="C89" s="11" t="s">
        <v>10</v>
      </c>
      <c r="D89" s="22" t="s">
        <v>9</v>
      </c>
      <c r="E89" s="13" t="s">
        <v>29</v>
      </c>
      <c r="F89" s="13">
        <f>_xlfn.IFERROR(__xludf.DUMMYFUNCTION("""COMPUTED_VALUE"""),36)</f>
        <v>36</v>
      </c>
      <c r="G89" s="13">
        <f>_xlfn.IFERROR(__xludf.DUMMYFUNCTION("""COMPUTED_VALUE"""),36.5)</f>
        <v>36.5</v>
      </c>
      <c r="H89" s="14">
        <f>_xlfn.IFERROR(__xludf.DUMMYFUNCTION("""COMPUTED_VALUE"""),15)</f>
        <v>15</v>
      </c>
      <c r="I89" s="14">
        <f>_xlfn.IFERROR(__xludf.DUMMYFUNCTION("""COMPUTED_VALUE"""),39)</f>
        <v>39</v>
      </c>
      <c r="J89" s="14">
        <f>_xlfn.IFERROR(__xludf.DUMMYFUNCTION("""COMPUTED_VALUE"""),39.5)</f>
        <v>39.5</v>
      </c>
      <c r="K89" s="15">
        <f>_xlfn.IFERROR(__xludf.DUMMYFUNCTION("""COMPUTED_VALUE"""),1441.75)</f>
        <v>1441.75</v>
      </c>
      <c r="L89" s="15">
        <v>32</v>
      </c>
      <c r="M89" s="16"/>
      <c r="N89" s="16"/>
      <c r="O89" s="16"/>
    </row>
    <row r="90" spans="1:15" ht="15">
      <c r="A90" s="9">
        <v>4</v>
      </c>
      <c r="B90" s="17" t="str">
        <f>_xlfn.IFERROR(__xludf.DUMMYFUNCTION("""COMPUTED_VALUE"""),"Чухно Мария Андреевна")</f>
        <v>Чухно Мария Андреевна</v>
      </c>
      <c r="C90" s="21" t="s">
        <v>19</v>
      </c>
      <c r="D90" s="19" t="s">
        <v>9</v>
      </c>
      <c r="E90" s="13">
        <f>_xlfn.IFERROR(__xludf.DUMMYFUNCTION("""COMPUTED_VALUE"""),22)</f>
        <v>22</v>
      </c>
      <c r="F90" s="13">
        <f>_xlfn.IFERROR(__xludf.DUMMYFUNCTION("""COMPUTED_VALUE"""),38)</f>
        <v>38</v>
      </c>
      <c r="G90" s="13">
        <f>_xlfn.IFERROR(__xludf.DUMMYFUNCTION("""COMPUTED_VALUE"""),38.5)</f>
        <v>38.5</v>
      </c>
      <c r="H90" s="14">
        <f>_xlfn.IFERROR(__xludf.DUMMYFUNCTION("""COMPUTED_VALUE"""),15)</f>
        <v>15</v>
      </c>
      <c r="I90" s="14">
        <f>_xlfn.IFERROR(__xludf.DUMMYFUNCTION("""COMPUTED_VALUE"""),39)</f>
        <v>39</v>
      </c>
      <c r="J90" s="14">
        <f>_xlfn.IFERROR(__xludf.DUMMYFUNCTION("""COMPUTED_VALUE"""),39.5)</f>
        <v>39.5</v>
      </c>
      <c r="K90" s="15">
        <f>_xlfn.IFERROR(__xludf.DUMMYFUNCTION("""COMPUTED_VALUE"""),1520.75)</f>
        <v>1520.75</v>
      </c>
      <c r="L90" s="15">
        <v>33</v>
      </c>
      <c r="M90" s="16"/>
      <c r="N90" s="16"/>
      <c r="O90" s="16"/>
    </row>
    <row r="91" spans="1:15" ht="15">
      <c r="A91" s="9">
        <v>35</v>
      </c>
      <c r="B91" s="10" t="str">
        <f>_xlfn.IFERROR(__xludf.DUMMYFUNCTION("""COMPUTED_VALUE"""),"Шаларь Анна Валерьевна")</f>
        <v>Шаларь Анна Валерьевна</v>
      </c>
      <c r="C91" s="11" t="s">
        <v>16</v>
      </c>
      <c r="D91" s="22" t="s">
        <v>17</v>
      </c>
      <c r="E91" s="13">
        <f>_xlfn.IFERROR(__xludf.DUMMYFUNCTION("""COMPUTED_VALUE"""),16)</f>
        <v>16</v>
      </c>
      <c r="F91" s="13">
        <f>_xlfn.IFERROR(__xludf.DUMMYFUNCTION("""COMPUTED_VALUE"""),41)</f>
        <v>41</v>
      </c>
      <c r="G91" s="13">
        <f>_xlfn.IFERROR(__xludf.DUMMYFUNCTION("""COMPUTED_VALUE"""),41.5)</f>
        <v>41.5</v>
      </c>
      <c r="H91" s="14" t="s">
        <v>48</v>
      </c>
      <c r="I91" s="14">
        <f>_xlfn.IFERROR(__xludf.DUMMYFUNCTION("""COMPUTED_VALUE"""),38)</f>
        <v>38</v>
      </c>
      <c r="J91" s="14">
        <f>_xlfn.IFERROR(__xludf.DUMMYFUNCTION("""COMPUTED_VALUE"""),38)</f>
        <v>38</v>
      </c>
      <c r="K91" s="15">
        <f>_xlfn.IFERROR(__xludf.DUMMYFUNCTION("""COMPUTED_VALUE"""),1577)</f>
        <v>1577</v>
      </c>
      <c r="L91" s="15">
        <v>34</v>
      </c>
      <c r="M91" s="16"/>
      <c r="N91" s="16"/>
      <c r="O91" s="16"/>
    </row>
    <row r="92" spans="1:15" ht="15">
      <c r="A92" s="9">
        <v>21</v>
      </c>
      <c r="B92" s="10" t="str">
        <f>_xlfn.IFERROR(__xludf.DUMMYFUNCTION("""COMPUTED_VALUE"""),"Щукина Дарья Дмитриевна")</f>
        <v>Щукина Дарья Дмитриевна</v>
      </c>
      <c r="C92" s="11" t="s">
        <v>23</v>
      </c>
      <c r="D92" s="23" t="s">
        <v>21</v>
      </c>
      <c r="E92" s="13">
        <f>_xlfn.IFERROR(__xludf.DUMMYFUNCTION("""COMPUTED_VALUE"""),17)</f>
        <v>17</v>
      </c>
      <c r="F92" s="13">
        <f>_xlfn.IFERROR(__xludf.DUMMYFUNCTION("""COMPUTED_VALUE"""),40)</f>
        <v>40</v>
      </c>
      <c r="G92" s="13">
        <f>_xlfn.IFERROR(__xludf.DUMMYFUNCTION("""COMPUTED_VALUE"""),40)</f>
        <v>40</v>
      </c>
      <c r="H92" s="14">
        <f>_xlfn.IFERROR(__xludf.DUMMYFUNCTION("""COMPUTED_VALUE"""),14)</f>
        <v>14</v>
      </c>
      <c r="I92" s="14">
        <f>_xlfn.IFERROR(__xludf.DUMMYFUNCTION("""COMPUTED_VALUE"""),41)</f>
        <v>41</v>
      </c>
      <c r="J92" s="14">
        <f>_xlfn.IFERROR(__xludf.DUMMYFUNCTION("""COMPUTED_VALUE"""),41.5)</f>
        <v>41.5</v>
      </c>
      <c r="K92" s="15">
        <f>_xlfn.IFERROR(__xludf.DUMMYFUNCTION("""COMPUTED_VALUE"""),1660)</f>
        <v>1660</v>
      </c>
      <c r="L92" s="15" t="s">
        <v>49</v>
      </c>
      <c r="M92" s="16"/>
      <c r="N92" s="16"/>
      <c r="O92" s="16"/>
    </row>
    <row r="93" spans="1:15" ht="15">
      <c r="A93" s="9">
        <v>13</v>
      </c>
      <c r="B93" s="10" t="str">
        <f>_xlfn.IFERROR(__xludf.DUMMYFUNCTION("""COMPUTED_VALUE"""),"Якименко Оксана Анатольевна")</f>
        <v>Якименко Оксана Анатольевна</v>
      </c>
      <c r="C93" s="11" t="s">
        <v>4</v>
      </c>
      <c r="D93" s="22" t="s">
        <v>36</v>
      </c>
      <c r="E93" s="13">
        <f>_xlfn.IFERROR(__xludf.DUMMYFUNCTION("""COMPUTED_VALUE"""),16)</f>
        <v>16</v>
      </c>
      <c r="F93" s="13">
        <f>_xlfn.IFERROR(__xludf.DUMMYFUNCTION("""COMPUTED_VALUE"""),41)</f>
        <v>41</v>
      </c>
      <c r="G93" s="13">
        <f>_xlfn.IFERROR(__xludf.DUMMYFUNCTION("""COMPUTED_VALUE"""),41.5)</f>
        <v>41.5</v>
      </c>
      <c r="H93" s="14">
        <f>_xlfn.IFERROR(__xludf.DUMMYFUNCTION("""COMPUTED_VALUE"""),14)</f>
        <v>14</v>
      </c>
      <c r="I93" s="14">
        <f>_xlfn.IFERROR(__xludf.DUMMYFUNCTION("""COMPUTED_VALUE"""),41)</f>
        <v>41</v>
      </c>
      <c r="J93" s="14">
        <f>_xlfn.IFERROR(__xludf.DUMMYFUNCTION("""COMPUTED_VALUE"""),41.5)</f>
        <v>41.5</v>
      </c>
      <c r="K93" s="15">
        <f>_xlfn.IFERROR(__xludf.DUMMYFUNCTION("""COMPUTED_VALUE"""),1722.25)</f>
        <v>1722.25</v>
      </c>
      <c r="L93" s="15">
        <v>35</v>
      </c>
      <c r="M93" s="16"/>
      <c r="N93" s="16"/>
      <c r="O93" s="16"/>
    </row>
    <row r="94" spans="1:15" ht="15">
      <c r="A94" s="9">
        <f>_xlfn.IFERROR(__xludf.DUMMYFUNCTION("""COMPUTED_VALUE"""),14)</f>
        <v>14</v>
      </c>
      <c r="B94" s="10" t="str">
        <f>_xlfn.IFERROR(__xludf.DUMMYFUNCTION("""COMPUTED_VALUE"""),"Якуба Николай Вячеславович")</f>
        <v>Якуба Николай Вячеславович</v>
      </c>
      <c r="C94" s="11" t="s">
        <v>10</v>
      </c>
      <c r="D94" s="23" t="s">
        <v>21</v>
      </c>
      <c r="E94" s="13">
        <f>_xlfn.IFERROR(__xludf.DUMMYFUNCTION("""COMPUTED_VALUE"""),13)</f>
        <v>13</v>
      </c>
      <c r="F94" s="13">
        <f>_xlfn.IFERROR(__xludf.DUMMYFUNCTION("""COMPUTED_VALUE"""),43)</f>
        <v>43</v>
      </c>
      <c r="G94" s="13">
        <f>_xlfn.IFERROR(__xludf.DUMMYFUNCTION("""COMPUTED_VALUE"""),43)</f>
        <v>43</v>
      </c>
      <c r="H94" s="14">
        <f>_xlfn.IFERROR(__xludf.DUMMYFUNCTION("""COMPUTED_VALUE"""),13)</f>
        <v>13</v>
      </c>
      <c r="I94" s="14">
        <f>_xlfn.IFERROR(__xludf.DUMMYFUNCTION("""COMPUTED_VALUE"""),43)</f>
        <v>43</v>
      </c>
      <c r="J94" s="14">
        <f>_xlfn.IFERROR(__xludf.DUMMYFUNCTION("""COMPUTED_VALUE"""),43)</f>
        <v>43</v>
      </c>
      <c r="K94" s="15">
        <f>_xlfn.IFERROR(__xludf.DUMMYFUNCTION("""COMPUTED_VALUE"""),1849)</f>
        <v>1849</v>
      </c>
      <c r="L94" s="15">
        <v>36</v>
      </c>
      <c r="M94" s="16"/>
      <c r="N94" s="16"/>
      <c r="O94" s="16"/>
    </row>
    <row r="95" spans="1:15" ht="15">
      <c r="A95" s="9">
        <v>30</v>
      </c>
      <c r="B95" s="10" t="str">
        <f>_xlfn.IFERROR(__xludf.DUMMYFUNCTION("""COMPUTED_VALUE"""),"Янчук Полина Аркадьевна")</f>
        <v>Янчук Полина Аркадьевна</v>
      </c>
      <c r="C95" s="11" t="s">
        <v>19</v>
      </c>
      <c r="D95" s="23" t="s">
        <v>21</v>
      </c>
      <c r="E95" s="13">
        <f>_xlfn.IFERROR(__xludf.DUMMYFUNCTION("""COMPUTED_VALUE"""),9)</f>
        <v>9</v>
      </c>
      <c r="F95" s="13">
        <f>_xlfn.IFERROR(__xludf.DUMMYFUNCTION("""COMPUTED_VALUE"""),44)</f>
        <v>44</v>
      </c>
      <c r="G95" s="13">
        <f>_xlfn.IFERROR(__xludf.DUMMYFUNCTION("""COMPUTED_VALUE"""),44)</f>
        <v>44</v>
      </c>
      <c r="H95" s="14">
        <f>_xlfn.IFERROR(__xludf.DUMMYFUNCTION("""COMPUTED_VALUE"""),10)</f>
        <v>10</v>
      </c>
      <c r="I95" s="14">
        <f>_xlfn.IFERROR(__xludf.DUMMYFUNCTION("""COMPUTED_VALUE"""),44)</f>
        <v>44</v>
      </c>
      <c r="J95" s="14">
        <f>_xlfn.IFERROR(__xludf.DUMMYFUNCTION("""COMPUTED_VALUE"""),44)</f>
        <v>44</v>
      </c>
      <c r="K95" s="15">
        <f>_xlfn.IFERROR(__xludf.DUMMYFUNCTION("""COMPUTED_VALUE"""),1936)</f>
        <v>1936</v>
      </c>
      <c r="L95" s="15">
        <v>37</v>
      </c>
      <c r="M95" s="16"/>
      <c r="N95" s="16"/>
      <c r="O95" s="1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PROMALP</dc:creator>
  <cp:keywords/>
  <dc:description/>
  <cp:lastModifiedBy>PROMALP</cp:lastModifiedBy>
  <cp:lastPrinted>2023-01-25T10:59:53Z</cp:lastPrinted>
  <dcterms:created xsi:type="dcterms:W3CDTF">2023-01-25T10:40:38Z</dcterms:created>
  <dcterms:modified xsi:type="dcterms:W3CDTF">2023-01-25T11:19:43Z</dcterms:modified>
  <cp:category/>
  <cp:version/>
  <cp:contentType/>
  <cp:contentStatus/>
</cp:coreProperties>
</file>